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pivotTables/pivotTable2.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4.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5.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xl/drawings/drawing6.xml" ContentType="application/vnd.openxmlformats-officedocument.drawing+xml"/>
  <Override PartName="/xl/charts/chart5.xml" ContentType="application/vnd.openxmlformats-officedocument.drawingml.chart+xml"/>
  <Override PartName="/xl/pivotTables/pivotTable6.xml" ContentType="application/vnd.openxmlformats-officedocument.spreadsheetml.pivotTable+xml"/>
  <Override PartName="/xl/drawings/drawing7.xml" ContentType="application/vnd.openxmlformats-officedocument.drawing+xml"/>
  <Override PartName="/xl/charts/chart6.xml" ContentType="application/vnd.openxmlformats-officedocument.drawingml.chart+xml"/>
  <Override PartName="/xl/pivotTables/pivotTable7.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0" yWindow="75" windowWidth="19440" windowHeight="11040" tabRatio="870"/>
  </bookViews>
  <sheets>
    <sheet name="Přehled" sheetId="1" r:id="rId1"/>
    <sheet name="kární žalobci" sheetId="18" r:id="rId2"/>
    <sheet name="Výsledek kárného řízení" sheetId="12" r:id="rId3"/>
    <sheet name="Důvody zastavení" sheetId="13" r:id="rId4"/>
    <sheet name="Navrhovaná sankce" sheetId="14" r:id="rId5"/>
    <sheet name="Uložená sankce" sheetId="15" r:id="rId6"/>
    <sheet name="Důvody zpětvzetí" sheetId="16" r:id="rId7"/>
    <sheet name="Průtahy" sheetId="17" r:id="rId8"/>
  </sheets>
  <definedNames>
    <definedName name="_xlnm._FilterDatabase" localSheetId="0" hidden="1">Přehled!$A$4:$N$299</definedName>
    <definedName name="_xlnm.Print_Area" localSheetId="0">Přehled!$A$1:$N$346</definedName>
  </definedNames>
  <calcPr calcId="145621"/>
  <pivotCaches>
    <pivotCache cacheId="0" r:id="rId9"/>
    <pivotCache cacheId="1" r:id="rId10"/>
    <pivotCache cacheId="2" r:id="rId11"/>
    <pivotCache cacheId="3" r:id="rId12"/>
    <pivotCache cacheId="4" r:id="rId13"/>
    <pivotCache cacheId="5" r:id="rId14"/>
    <pivotCache cacheId="6" r:id="rId15"/>
  </pivotCaches>
</workbook>
</file>

<file path=xl/calcChain.xml><?xml version="1.0" encoding="utf-8"?>
<calcChain xmlns="http://schemas.openxmlformats.org/spreadsheetml/2006/main">
  <c r="E7" i="14" l="1"/>
  <c r="B25" i="13"/>
  <c r="E4" i="18"/>
  <c r="B36" i="12" l="1"/>
  <c r="E11" i="18" l="1"/>
  <c r="E9" i="18"/>
  <c r="E8" i="18"/>
  <c r="E7" i="18"/>
  <c r="E6" i="18"/>
  <c r="E5" i="18"/>
  <c r="E10" i="18"/>
  <c r="E12" i="18" l="1"/>
  <c r="E50" i="18"/>
  <c r="E51" i="18"/>
  <c r="E53" i="18"/>
  <c r="E56" i="18"/>
  <c r="E57" i="18"/>
  <c r="E55" i="18"/>
  <c r="B30" i="12"/>
  <c r="B27" i="16"/>
  <c r="B26" i="16"/>
  <c r="B23" i="16"/>
  <c r="E6" i="14"/>
  <c r="B29" i="12"/>
  <c r="B28" i="12"/>
  <c r="B27" i="12"/>
  <c r="B26" i="12"/>
  <c r="D34" i="15"/>
  <c r="E11" i="14"/>
  <c r="E9" i="14"/>
  <c r="E13" i="14"/>
  <c r="E12" i="14"/>
  <c r="E10" i="14"/>
  <c r="B30" i="16"/>
  <c r="B25" i="16"/>
  <c r="B31" i="16"/>
  <c r="B29" i="16"/>
  <c r="B22" i="16"/>
  <c r="B24" i="16"/>
  <c r="B28" i="13"/>
  <c r="B30" i="13"/>
  <c r="B27" i="13"/>
  <c r="B23" i="13"/>
  <c r="B24" i="13"/>
  <c r="B26" i="13"/>
  <c r="B32" i="13"/>
  <c r="E5" i="15"/>
  <c r="E8" i="15"/>
  <c r="E6" i="15"/>
  <c r="E9" i="15" l="1"/>
  <c r="F8" i="15" s="1"/>
  <c r="E16" i="14"/>
  <c r="B39" i="12"/>
  <c r="C37" i="12" s="1"/>
  <c r="B32" i="16"/>
  <c r="C22" i="16" s="1"/>
  <c r="B33" i="13"/>
  <c r="C25" i="13" s="1"/>
  <c r="C24" i="13" l="1"/>
  <c r="C32" i="13"/>
  <c r="C31" i="13"/>
  <c r="C36" i="12"/>
  <c r="C38" i="12"/>
  <c r="C33" i="12"/>
  <c r="C34" i="12"/>
  <c r="C35" i="12"/>
  <c r="C28" i="12"/>
  <c r="C32" i="12"/>
  <c r="C31" i="12"/>
  <c r="C27" i="12"/>
  <c r="C29" i="12"/>
  <c r="C26" i="12"/>
  <c r="C30" i="12"/>
  <c r="C28" i="16"/>
  <c r="C25" i="16"/>
  <c r="C29" i="16"/>
  <c r="C30" i="16"/>
  <c r="C31" i="16"/>
  <c r="C27" i="16"/>
  <c r="C26" i="16"/>
  <c r="C24" i="16"/>
  <c r="C23" i="16"/>
  <c r="C30" i="13"/>
  <c r="C29" i="13"/>
  <c r="C27" i="13"/>
  <c r="C39" i="12" l="1"/>
  <c r="C32" i="16"/>
  <c r="F6" i="15" l="1"/>
  <c r="F7" i="15"/>
  <c r="F4" i="15"/>
  <c r="F5" i="15"/>
  <c r="C28" i="13"/>
  <c r="C26" i="13"/>
  <c r="C23" i="13"/>
  <c r="C33" i="13" l="1"/>
  <c r="F9" i="15"/>
</calcChain>
</file>

<file path=xl/comments1.xml><?xml version="1.0" encoding="utf-8"?>
<comments xmlns="http://schemas.openxmlformats.org/spreadsheetml/2006/main">
  <authors>
    <author>zahradnikova</author>
  </authors>
  <commentList>
    <comment ref="A18" authorId="0">
      <text>
        <r>
          <rPr>
            <b/>
            <sz val="9"/>
            <color indexed="81"/>
            <rFont val="Tahoma"/>
            <family val="2"/>
            <charset val="238"/>
          </rPr>
          <t>zahradnikova:</t>
        </r>
        <r>
          <rPr>
            <sz val="9"/>
            <color indexed="81"/>
            <rFont val="Tahoma"/>
            <family val="2"/>
            <charset val="238"/>
          </rPr>
          <t xml:space="preserve">
spojeno s 13 Kss 9/2009</t>
        </r>
      </text>
    </comment>
  </commentList>
</comments>
</file>

<file path=xl/sharedStrings.xml><?xml version="1.0" encoding="utf-8"?>
<sst xmlns="http://schemas.openxmlformats.org/spreadsheetml/2006/main" count="3351" uniqueCount="1149">
  <si>
    <t>Kárné řízení soudců</t>
  </si>
  <si>
    <t>Provinění</t>
  </si>
  <si>
    <t>Rozhodnutí</t>
  </si>
  <si>
    <t>Sankce</t>
  </si>
  <si>
    <t>Poznámka</t>
  </si>
  <si>
    <t>Soudce</t>
  </si>
  <si>
    <t>Kárný žalobce</t>
  </si>
  <si>
    <t>Žalovaný</t>
  </si>
  <si>
    <t>Skutkový stav</t>
  </si>
  <si>
    <t>Forma</t>
  </si>
  <si>
    <t>Způsob</t>
  </si>
  <si>
    <t>Navrhovaná</t>
  </si>
  <si>
    <t>Uložená</t>
  </si>
  <si>
    <t>Důvod zastavení</t>
  </si>
  <si>
    <t>Důvod zpětvzetí</t>
  </si>
  <si>
    <t>11 Kss 1/2008</t>
  </si>
  <si>
    <t>Mgr. Zemanová</t>
  </si>
  <si>
    <t>Mgr.  Zdeněk Pořízek</t>
  </si>
  <si>
    <t xml:space="preserve">průtahy a nečinnost (4 věci) </t>
  </si>
  <si>
    <t xml:space="preserve">Rozhodnutí </t>
  </si>
  <si>
    <t>Uznání viny</t>
  </si>
  <si>
    <t>nespecifikována</t>
  </si>
  <si>
    <t>důtka</t>
  </si>
  <si>
    <t>11 Kss 2/2008</t>
  </si>
  <si>
    <t>JUDr. Valentová</t>
  </si>
  <si>
    <t>Mgr. Dušan Beránek</t>
  </si>
  <si>
    <t>průtahy a nečinnost (17 věcí)</t>
  </si>
  <si>
    <t>Zastavení řízení</t>
  </si>
  <si>
    <t>zpětvzetí žaloby</t>
  </si>
  <si>
    <t>snížení stavu neskončených věcí a zvýšení pracovního nasazení</t>
  </si>
  <si>
    <t>11 Kss 3/2008</t>
  </si>
  <si>
    <t>Mgr. Martin Frouz</t>
  </si>
  <si>
    <t xml:space="preserve">průtahy a nečinnost (18 věcí); zvláštní chování soudce vůči kolegům; snaha násilím se zmocnit spisu, který měla předsedkyně soudu; </t>
  </si>
  <si>
    <t xml:space="preserve">Usnesení </t>
  </si>
  <si>
    <t>odvolání z funkce</t>
  </si>
  <si>
    <t>rezignace na funkci soudce</t>
  </si>
  <si>
    <t>13 Kss 1/2009</t>
  </si>
  <si>
    <t>Mgr. Milada Trůblová</t>
  </si>
  <si>
    <t xml:space="preserve">průtahy a nečinnost (2 věci) </t>
  </si>
  <si>
    <t>upuštění od kár. opatření</t>
  </si>
  <si>
    <t>13 Kss 2/2009</t>
  </si>
  <si>
    <t>předseda MS v Praze</t>
  </si>
  <si>
    <t>Mgr. Tomáš Hájek</t>
  </si>
  <si>
    <t>nedodržení lhůty pro vyhotovení rozhodnutí (117 věcí)</t>
  </si>
  <si>
    <t>13 Kss 3/2009</t>
  </si>
  <si>
    <t>ministr spravedlnosti</t>
  </si>
  <si>
    <t>JUDr. Jiří Lebduška</t>
  </si>
  <si>
    <t>průtahy a nečinnost (9 věcí)</t>
  </si>
  <si>
    <t>snížení platu o 10 % na 1 rok</t>
  </si>
  <si>
    <t>13 Kss 4/2009</t>
  </si>
  <si>
    <t>JUDr. Petr Vaněk</t>
  </si>
  <si>
    <t xml:space="preserve">průtahy a nečinnost (8 věcí) </t>
  </si>
  <si>
    <t>Zproštění</t>
  </si>
  <si>
    <t>snížení platu o 15 % na 6 měsíců</t>
  </si>
  <si>
    <t>13 Kss 5/2009</t>
  </si>
  <si>
    <t>Mgr. Martin Husák</t>
  </si>
  <si>
    <t>13 Kss 6/2009</t>
  </si>
  <si>
    <t>JUDr. Petr Humhey</t>
  </si>
  <si>
    <t>nečinnost, nesoustředěný postup, průtahy (5 věcí)</t>
  </si>
  <si>
    <t xml:space="preserve">přiměřené opatření </t>
  </si>
  <si>
    <t>rozsudky vyhotoveny a vypraveny včas, celkové kladné hodnocení soudce předsedkyní OS</t>
  </si>
  <si>
    <t>13 Kss 7/2009</t>
  </si>
  <si>
    <t>Mgr. Marcel Klimša</t>
  </si>
  <si>
    <t xml:space="preserve">průtahy a nečinnost (25 věcí) </t>
  </si>
  <si>
    <t>snížení platu o 20 % na 6 měsíců</t>
  </si>
  <si>
    <t>snížení platu o 15 % na 10 měsíců</t>
  </si>
  <si>
    <t>13 Kss 8/2009</t>
  </si>
  <si>
    <t>JUDr. Ivana Nováčková</t>
  </si>
  <si>
    <t>průtahy (15 věcí), nečinnost (25 věcí), nadbytečný úkon jehož výsledkem bylo zmeškání lhůty (7 věcí)</t>
  </si>
  <si>
    <t>13 Kss 9/2009</t>
  </si>
  <si>
    <t>JUDr. Milena Němcová</t>
  </si>
  <si>
    <t>snížení platu o 30 % na 1 rok</t>
  </si>
  <si>
    <t>snížení platu o 15 % na 4 měsíce</t>
  </si>
  <si>
    <t>13 Kss 10/2009</t>
  </si>
  <si>
    <t>Mgr. Judita Fadrusová</t>
  </si>
  <si>
    <t>průtahy (1 věc), nedodržení lhůty pro zhotovení rozhodnutí (7 věcí)</t>
  </si>
  <si>
    <t>13 Kss 11/2009</t>
  </si>
  <si>
    <t>průtahy, chybné vyznačení právní moci (1 věc)</t>
  </si>
  <si>
    <t>11 Kss 1/2009</t>
  </si>
  <si>
    <t>Mgr. Irena Pilzová</t>
  </si>
  <si>
    <t>průtahy (8 věcí)</t>
  </si>
  <si>
    <t>11 Kss 2/2009</t>
  </si>
  <si>
    <t>Mgr. Jiří Přibyl</t>
  </si>
  <si>
    <t>průtahy a nečinnost (24 věcí)</t>
  </si>
  <si>
    <t>11 Kss 3/2009</t>
  </si>
  <si>
    <t>JUDr. Eva Pohorelcová</t>
  </si>
  <si>
    <t xml:space="preserve">nečinnost (10 věcí) </t>
  </si>
  <si>
    <t xml:space="preserve">snížení platu o 20 % na 1 rok </t>
  </si>
  <si>
    <t>11 Kss 4/2009</t>
  </si>
  <si>
    <t>JUDr. Jaroslav Slavík</t>
  </si>
  <si>
    <t>průtahy a nečinnost (8 věcí)</t>
  </si>
  <si>
    <t>11 Kss 5/2009</t>
  </si>
  <si>
    <t>JUDr. Milan Rossi</t>
  </si>
  <si>
    <t>nedodržení lhůty pro zhotovení rozhodnutí a nepožádání o její prodloužení (25 věcí)</t>
  </si>
  <si>
    <t>11 Kss 6/2009</t>
  </si>
  <si>
    <t>Mgr. Martina Odehnalová</t>
  </si>
  <si>
    <t>dlouhodobá nečinnost a nesoustředěný postup způsobující průtahy (4 věci)</t>
  </si>
  <si>
    <t>11 Kss 7/2009</t>
  </si>
  <si>
    <t>JUDr. Ivan Holub, Ph.D.</t>
  </si>
  <si>
    <t>průtahy (15 věcí)</t>
  </si>
  <si>
    <t>snížení platu o 10 % na 3 měsíce</t>
  </si>
  <si>
    <t>11 Kss 8/2009</t>
  </si>
  <si>
    <t>JUDr. Dušan Mach</t>
  </si>
  <si>
    <t xml:space="preserve">ve věci osvojení doručení biologické matce, která nebyla účastníkem řízení, referátu, který obsahoval údaje o bydlišti nezletilého a jeho adoptivních rodičů </t>
  </si>
  <si>
    <t>11 Kss 9/2009</t>
  </si>
  <si>
    <t>JUDr. Kamila Šrubařová</t>
  </si>
  <si>
    <t>průtahy (36 věcí)</t>
  </si>
  <si>
    <t>snížení platu o 30 % na 10 měsíců</t>
  </si>
  <si>
    <t>11 Kss 10/2009</t>
  </si>
  <si>
    <t>Mgr. Renata Vavřichová</t>
  </si>
  <si>
    <t>nedodržení zákonné lhůty k vyhotovení a odeslání rozhodnutí (17 věcí)</t>
  </si>
  <si>
    <t>snížení platu o 10 % na 6 měsíců</t>
  </si>
  <si>
    <t>11 Kss 11/2009</t>
  </si>
  <si>
    <t>JUDr. Lenka Vítková</t>
  </si>
  <si>
    <t>průtahy (7 věcí)</t>
  </si>
  <si>
    <t>snížení platu o 10 % na 4 měsíce</t>
  </si>
  <si>
    <t>13 Kss 1/2010</t>
  </si>
  <si>
    <t>veřejný ochránce práv</t>
  </si>
  <si>
    <t>JUDr. Jaroslav Bureš</t>
  </si>
  <si>
    <t>neprošetření všech skutečností uvedených ve stížnostech; nesprávné posouzení důvodnosti stížnosti</t>
  </si>
  <si>
    <t>13 Kss 2/2010</t>
  </si>
  <si>
    <t>Mgr. Jarmila Šindlerová</t>
  </si>
  <si>
    <t>průtahy (6 věcí)</t>
  </si>
  <si>
    <t>13 Kss 3/2010</t>
  </si>
  <si>
    <t>JUDr. René Příhoda</t>
  </si>
  <si>
    <t>v písemném vyhotovení rozsudku pozměnění výroku vyhlášeného při jednání (6 věcí)</t>
  </si>
  <si>
    <t>13 Kss 4/2010</t>
  </si>
  <si>
    <t>JUDr. Draštík</t>
  </si>
  <si>
    <t>Mgr. Jaromír Sklenář</t>
  </si>
  <si>
    <t>snížení platu o 20 % na 8 měsíců</t>
  </si>
  <si>
    <t>13 Kss 5/2010</t>
  </si>
  <si>
    <t>JUDr. Vladimír Řezníček</t>
  </si>
  <si>
    <t>průtahy (54 věcí)</t>
  </si>
  <si>
    <t>snížení platu o 20 % na 10 měsíců</t>
  </si>
  <si>
    <t>13 Kss 6/2010</t>
  </si>
  <si>
    <t>JUDr. Bronislava Hábíková</t>
  </si>
  <si>
    <t>vyhotovení písemného odůvodnění rozsudku tím, že byla převzata z jiného rozsudku vydaného v obdobné věci obsahově, strukturálně a graficky jeho podstatnou část, aniž by obsah odůvodnění rozsudku odpovídal průběhu jednání a při něm provedeným důkazům</t>
  </si>
  <si>
    <t>13 Kss 7/2010</t>
  </si>
  <si>
    <t>JUDr. Pavel Beneš</t>
  </si>
  <si>
    <t>nevyhotovení rozhodnutí ve lhůtě (41 věcí)</t>
  </si>
  <si>
    <t>snížení platu (nespecifikováno)</t>
  </si>
  <si>
    <t>snížení platu o 15 % na 3 měsíce</t>
  </si>
  <si>
    <t>13 Kss 8/2010</t>
  </si>
  <si>
    <t>nerespektování lhůt pro vyhotovení rozhodnutí a způsobení průtahů (10 trestních věcí)</t>
  </si>
  <si>
    <t>snížení platu o 25 % na 18 měsíců</t>
  </si>
  <si>
    <t>13 Kss 9/2010</t>
  </si>
  <si>
    <t>JUDr. Drahomíra Regnerová</t>
  </si>
  <si>
    <t>výslech svědka v hlavním líčení neveden řádným a důstojným způsobem (nucení arogantním způsobem k odpovědi, pohrůžky pořádkovou pokutou, podsouvání mylné role státního zástupce)</t>
  </si>
  <si>
    <t>13 Kss 10/2010</t>
  </si>
  <si>
    <t>JUDr. Jiří Duchoň</t>
  </si>
  <si>
    <t>nezařazování došlé pošty do spisů, průtahy (54 věcí)</t>
  </si>
  <si>
    <t>13 Kss 11/2010</t>
  </si>
  <si>
    <t>Mgr. Pavel Pachner</t>
  </si>
  <si>
    <t>nerespektování závazného právního názoru odvolacího soudu (2 věci)</t>
  </si>
  <si>
    <t>11 Kss 1/2010</t>
  </si>
  <si>
    <t>Mgr. Hana Audyová</t>
  </si>
  <si>
    <t>5 pracovních dní bezdůvodně odmítala plnit své pracovní povinnosti dle rozvrhu práce a rozpisu</t>
  </si>
  <si>
    <t>v horních rozmezích co do snížení platu i co do délky</t>
  </si>
  <si>
    <t>11 Kss 2/2010</t>
  </si>
  <si>
    <t>JUDr. Eva Gregorová</t>
  </si>
  <si>
    <t>odcizení spisů z nezabezpečeného vozu</t>
  </si>
  <si>
    <t>11 Kss 3/2010</t>
  </si>
  <si>
    <t>JUDr. Jaroslava Berná</t>
  </si>
  <si>
    <t>průtahy (21 věcí)</t>
  </si>
  <si>
    <t>11 Kss 4/2010</t>
  </si>
  <si>
    <t>JUDr. Petr Braun</t>
  </si>
  <si>
    <t>průtahy v trestních věcech (8 věcí, § 181 odst. 3 tr. ř.)</t>
  </si>
  <si>
    <t>11 Kss 5/2010</t>
  </si>
  <si>
    <t>JUDr. Nygrínová</t>
  </si>
  <si>
    <t>Mgr. František Jahůdka</t>
  </si>
  <si>
    <t>průtahy v trestní věci (vazba)</t>
  </si>
  <si>
    <t>11 Kss 6/2010</t>
  </si>
  <si>
    <t>průtahy v občanskoprávních řízeních (rozkazní řízení)</t>
  </si>
  <si>
    <t>11 Kss 7/2010</t>
  </si>
  <si>
    <t>průtahy v trestních věcech (27 věcí, překročení lhůt pro nařízení hlavního líčení a vyhotovení rozhodnutí)</t>
  </si>
  <si>
    <t>snížení platu o 25 % na 8 měsíců</t>
  </si>
  <si>
    <t>11 Kss 8/2010</t>
  </si>
  <si>
    <t>JUDr. Blanka Škrétová</t>
  </si>
  <si>
    <t>průtahy v trestní věci (nepředložila řádně dovolání NS)</t>
  </si>
  <si>
    <t>11 Kss 9/2010</t>
  </si>
  <si>
    <t>průtahy v trestních věcech (26 věcí)</t>
  </si>
  <si>
    <t>11 Kss 10/2010</t>
  </si>
  <si>
    <t>Mgr. Jana Strnadová</t>
  </si>
  <si>
    <t>průtahy (136 Nc věcí)</t>
  </si>
  <si>
    <t>11 Kss 11/2010</t>
  </si>
  <si>
    <t>JUDr. Jana Šecová</t>
  </si>
  <si>
    <t>průtahy (nedodržela zákonnou lhůtu k vyhotovení a odeslání usnesení, 1 věc)</t>
  </si>
  <si>
    <t>13 Kss 1/2011</t>
  </si>
  <si>
    <t>Mgr. Petr Kobylka</t>
  </si>
  <si>
    <t>průtahy (v 11 věcech nevyhotovil rozhodnutí ve lhůtě dle s. ř. s.)</t>
  </si>
  <si>
    <t>13 Kss 2/2011</t>
  </si>
  <si>
    <t>průtahy (exekuční věci); nesoustředěný a neodborný přístup k práci</t>
  </si>
  <si>
    <t>zánik funkce soudce (úmrtí)</t>
  </si>
  <si>
    <t>13 Kss 3/2011</t>
  </si>
  <si>
    <t>návrh na obnovu řízení</t>
  </si>
  <si>
    <t>návrh na obnovu řízení ve věci Vrchního soudu v Olomouci, sp. zn. 1 Ds 6/2007</t>
  </si>
  <si>
    <t>Zamítnutí obnovy řízení</t>
  </si>
  <si>
    <t>13 Kss 4/2011</t>
  </si>
  <si>
    <t>návrh na obnovu řízení ve věci NSS, sp. zn. 13 Kss 3/2010</t>
  </si>
  <si>
    <t>Povolení obnovy říz.</t>
  </si>
  <si>
    <t>13 Kss 5/2011</t>
  </si>
  <si>
    <t>JUDr. Naděžda Brčáková</t>
  </si>
  <si>
    <t>průtahy (8 trestních věcí)</t>
  </si>
  <si>
    <t>13 Kss 6/2011</t>
  </si>
  <si>
    <t>JUDr. Petr Novák</t>
  </si>
  <si>
    <t>osobně navštívil Finančí úřad a zdůrazňoval, že svědkyně musí vypovídat pravdivě; nevyhotovil o návštěvě záznam do spisu</t>
  </si>
  <si>
    <t>13 Kss 7/2011</t>
  </si>
  <si>
    <t xml:space="preserve">odvolání z funkce </t>
  </si>
  <si>
    <t>13 Kss 8/2011</t>
  </si>
  <si>
    <t>Mgr. Evžen Sedlecký</t>
  </si>
  <si>
    <t>odcizení peněz z peněženek advokátů během přestávky</t>
  </si>
  <si>
    <t>13 Kss 9/2011</t>
  </si>
  <si>
    <t>JUDr. Irena Štefková</t>
  </si>
  <si>
    <t>arogantní  a povýšené chování při jednáních ve vztahu k zástupcům stran</t>
  </si>
  <si>
    <t>snížení platu o 20 % na 1 rok</t>
  </si>
  <si>
    <t>13 Kss 10/2011</t>
  </si>
  <si>
    <t>změnila obsah protokolu o jednání v části vyhlášeného rozsudku o nákladech řízení</t>
  </si>
  <si>
    <t>snížení platu o 25 % na 1 rok</t>
  </si>
  <si>
    <t>13 Kss 11/2011</t>
  </si>
  <si>
    <t>Mgr. Jaromír Pařízek</t>
  </si>
  <si>
    <t>průtahy (85 civilních věcí)</t>
  </si>
  <si>
    <t>13 Kss 12/2011</t>
  </si>
  <si>
    <t>JUDr. Dagmar Křišťanová</t>
  </si>
  <si>
    <t>vedla jednání pod vlivem alkoholu</t>
  </si>
  <si>
    <t>kárně obviněná rezignuje na funkci soudce</t>
  </si>
  <si>
    <t>13 Kss 13/2011</t>
  </si>
  <si>
    <t xml:space="preserve">JUDr. Ondřej Havlín </t>
  </si>
  <si>
    <t>neoprávněně nahlížel do elektronických dokumentů v trestní věci a změnil 1 dokument</t>
  </si>
  <si>
    <t xml:space="preserve">snížení platu v horní polovině zákonné sazby </t>
  </si>
  <si>
    <t>13 Kss 14/2011</t>
  </si>
  <si>
    <t>Mgr. Pavel Kras</t>
  </si>
  <si>
    <t>způsobil dopravní nehodu pod vlivem alkoholu; před tím již mu byly uděleny 3 písemné výtky</t>
  </si>
  <si>
    <t>13 Kss 15/2011</t>
  </si>
  <si>
    <t>JUDr. Jiří Uřídil</t>
  </si>
  <si>
    <t>13 Kss 16/2011</t>
  </si>
  <si>
    <t>JUDr. Miroslav Kureš</t>
  </si>
  <si>
    <t>13 Kss 17/2011</t>
  </si>
  <si>
    <t>Mgr. Miloš Řízek</t>
  </si>
  <si>
    <t>13 Kss 18/2011</t>
  </si>
  <si>
    <t>JUDr. Taťána Girglová</t>
  </si>
  <si>
    <t>nedodržela lhůtu stanovenou § 115 odst. 2 o. s. ř. (110 věcí)</t>
  </si>
  <si>
    <t>13 Kss 19/2011</t>
  </si>
  <si>
    <t>spojeno s věcí 13 Kss 7/2011</t>
  </si>
  <si>
    <t>13 Kss 20/2011</t>
  </si>
  <si>
    <t>neodůvodněné průtahy (37 věcí), nedostatečná odbornost</t>
  </si>
  <si>
    <t>11 Kss 1/2011</t>
  </si>
  <si>
    <t>JUDr. Šárka Dvořáková</t>
  </si>
  <si>
    <t>neoznámila podjatost, přestože povinným byl její syn; nerozhodla v zák. lhůtě dle § 44 odst. 3 EŘ; chovala se nevhodně a urážlivě vůči předsedkyni soudu</t>
  </si>
  <si>
    <t>částečné zpětvzetí</t>
  </si>
  <si>
    <t xml:space="preserve">návrh ohledně skutku ad 3. byl při ústním jednání vzat zpět pro svou menší závažnost a osobní charakter </t>
  </si>
  <si>
    <t>11 Kss 2/2011</t>
  </si>
  <si>
    <t>Mgr. Miroslava Motyčková</t>
  </si>
  <si>
    <t>průtahy (43 věcí); nečinnost (23 věcí - doba nečinnosti nedosáhla intenzity průtahu)</t>
  </si>
  <si>
    <t>11 Kss 3/2011</t>
  </si>
  <si>
    <t>průtahy (36 věcí), ve třech případech nerespektovala zákonná procesní ustanovení</t>
  </si>
  <si>
    <t>11 Kss 4/2011</t>
  </si>
  <si>
    <t>Mgr. Stanislava Choděrová</t>
  </si>
  <si>
    <t>průtahy (14 věcí), nedodržení zákonné lhůty  - 181 odst.3 TŘ (22 věcí), § 129 odst. 2 písm. a) TŘ (1 věc)</t>
  </si>
  <si>
    <t>11 Kss 5/2011</t>
  </si>
  <si>
    <t xml:space="preserve">vysvětloval a komentoval v rámci hlavního líčení důvody zrušení rozsudku odvolacím soudem a pokyny odvolacího soudu k doplnění dokazování </t>
  </si>
  <si>
    <t>snížení platu o 20 % na 18 měsíců</t>
  </si>
  <si>
    <t>11 Kss 6/2011</t>
  </si>
  <si>
    <t>JUDr. Jiří Večeřa</t>
  </si>
  <si>
    <t>průtahy (9 věcí)</t>
  </si>
  <si>
    <t>11 Kss 7/2011</t>
  </si>
  <si>
    <t>porušil povinnosti soudce vyplývající z § 71 TŘ</t>
  </si>
  <si>
    <t>11 Kss 8/2011</t>
  </si>
  <si>
    <t>JUDr. František Neplech</t>
  </si>
  <si>
    <t>1. V hlavním líčení vyhlásil odsuzující rozsudek, v němž nerozhodl o nároku poškozené VZP, dodatečně pozměnil písemný protokol o hlavním líčení ČR a tuto nevyhlášenou část výroku o náhradě škody uvedl i v písemném vyhotovení rozsudku; 2. V zákonné lhůtě 3 týdnů od podání obžaloby nenařídil ve věci hlavní líčení a ani nepožádal předsedu soudu o prodloužení této lhůty, poté o nařízeném hlavním líčení nevyrozuměl VZP a v hlavním líčení nepřečetl ze spisu její návrh.</t>
  </si>
  <si>
    <t>snížení platu o 25 % na 6 měsíců</t>
  </si>
  <si>
    <t>11 Kss 9/2011</t>
  </si>
  <si>
    <t>JUDr. Dimitrije Dohčevič</t>
  </si>
  <si>
    <t>jednal ve věci žádosti odsouzeného A.H. o přerušení trestu odnětí svobody v rozporu s rozvrhem práce; nevedl řádně spisový přehled; nehleděl na místní nepříslušnost soudu; nepřihlédl k lékařské zprávě, i přes její zásadní význam k posouzení žádosti; jako předseda soudu připustil přidělení v rozporu s rozvrhem a neučinil kroky k nápravě</t>
  </si>
  <si>
    <t>odvolání z funkce předsedy soudu</t>
  </si>
  <si>
    <t>11 Kss 10/2011</t>
  </si>
  <si>
    <t>Mgr. Jiří Škrha</t>
  </si>
  <si>
    <t>průtahy (17 věcí), nezaslání rozsudku v zákonné lhůtě</t>
  </si>
  <si>
    <t>11 Kss 11/2011</t>
  </si>
  <si>
    <t>Mgr. Marek Konečný</t>
  </si>
  <si>
    <t>průtahy (24 věcí); nevhodný způsob informování účastníků, nezákonný postup; nevyhotovení rozhodnutí ve lhůtě; ztráta spisů (9 věcí)</t>
  </si>
  <si>
    <t>11 Kss 12/2011</t>
  </si>
  <si>
    <t>JUDr. Stanislav Kos</t>
  </si>
  <si>
    <t>zmeškal 3 soudní jednání a dostavil se pod vlivem alkoholu (min. 1,15g/kg); ve večerních hodinách boural pod vlivem alkoholu</t>
  </si>
  <si>
    <t>11 Kss 13/2011</t>
  </si>
  <si>
    <t>Mgr. Petr Slezák</t>
  </si>
  <si>
    <t>11 Kss 14/2011</t>
  </si>
  <si>
    <t>JUDr. Iva Najbrtová</t>
  </si>
  <si>
    <t>11 Kss 15/2011</t>
  </si>
  <si>
    <t>JUDr. Jiří Kroupa</t>
  </si>
  <si>
    <t>11 Kss 16/2011</t>
  </si>
  <si>
    <t>Mgr. Vladimír Mikula</t>
  </si>
  <si>
    <t>11 Kss 17/2011</t>
  </si>
  <si>
    <t>nečinnost (13 věcí)</t>
  </si>
  <si>
    <t>snížení platu o 25 % na 10 měsíců</t>
  </si>
  <si>
    <t>11 Kss 18/2011</t>
  </si>
  <si>
    <t>Mgr. Jan Kozák</t>
  </si>
  <si>
    <t>přidělování věcí v rozporu s rozvrhem práce, správa systému ISIR</t>
  </si>
  <si>
    <t>odvolání z funkce místopředsedy soudu</t>
  </si>
  <si>
    <t>odnětí zvýšení plat. koefic.</t>
  </si>
  <si>
    <t>11 Kss 19/2011</t>
  </si>
  <si>
    <t>JUDr. Jaromír Pořízek</t>
  </si>
  <si>
    <t>přidělování věcí v rozporu s rozvrhem práce</t>
  </si>
  <si>
    <t>11 Kss 20/2011</t>
  </si>
  <si>
    <t>hrubé a urážlivé jednání</t>
  </si>
  <si>
    <t xml:space="preserve"> 11 Kss 11/2011, 11 Kss 20/2011 a 11 Kss 22/2011 se spojují do 11 Kss 11/2011</t>
  </si>
  <si>
    <t>11 Kss 21/2011</t>
  </si>
  <si>
    <t>JUDr. Benno Eichler</t>
  </si>
  <si>
    <t>povolení obnovy řízení v rozporu se zákonem (trest)</t>
  </si>
  <si>
    <t>11 Kss 22/2011</t>
  </si>
  <si>
    <t>16 Kss 1/2012</t>
  </si>
  <si>
    <t>JUDr. Šimíček</t>
  </si>
  <si>
    <t>Mgr. Jiří Nápravník</t>
  </si>
  <si>
    <t>nesprávně uložený trest</t>
  </si>
  <si>
    <t>kárné řízení není účelné</t>
  </si>
  <si>
    <t>16 Kss 2/2012</t>
  </si>
  <si>
    <t>JUDr. Miloslav Studnička</t>
  </si>
  <si>
    <t xml:space="preserve">jako předseda senátu: nevyřídil přednostní věc s největším urychlením (rozpor s § 71 odst. 1 t. ř.), v rozporu s § 128 odst. 3 tr. ř. odročil hlavní jednání, v rozporu s § 2 odst. 4 tr. ř. nařídil hlavní líčení pozdě </t>
  </si>
  <si>
    <t>16 Kss 3/2012</t>
  </si>
  <si>
    <t>JUDr. Jaroslava Zusková</t>
  </si>
  <si>
    <t>nevyloučila se z insolvenčního řízení, kde působila jako dohled, a následně vydražila předmětnou nemovitost</t>
  </si>
  <si>
    <t>16 Kss 4/2012</t>
  </si>
  <si>
    <t>JUDr. Zdeňka Doležalová</t>
  </si>
  <si>
    <t>nejednání jako kárný žalobce</t>
  </si>
  <si>
    <t>odnětí zvýšení platového koeficientu za výkon funkce předsedy soudu na 3 měsíce</t>
  </si>
  <si>
    <t>16 Kss 5/2012</t>
  </si>
  <si>
    <t>Mgr. Ladislav Mrzena</t>
  </si>
  <si>
    <t xml:space="preserve">nezajistil okamžité propuštění obžalované; opravil protokol v rozporu s vyhlášeným rozsudkem </t>
  </si>
  <si>
    <t>16 Kss 6/2012</t>
  </si>
  <si>
    <t>Luboš Patzenhauer</t>
  </si>
  <si>
    <t>nečinnost (18 věcí)</t>
  </si>
  <si>
    <t>16 Kss 7/2012</t>
  </si>
  <si>
    <t>JUDr. Novotná</t>
  </si>
  <si>
    <t>JUDr. Eva Lukotková</t>
  </si>
  <si>
    <t>podstatnou část odůvodnění rozsudku založila na obsahu listin, které si vyžádala až po vynesení rozsudku; udělovala pokyny, aby bylo vyznačeno skončení věci až několik dnů po udělení pokynu (45 věcí); nevyhotovila rozhodnutí ve lhůtě (5 věcí)</t>
  </si>
  <si>
    <t>13 Kss 1/2012</t>
  </si>
  <si>
    <t>průtahy (6 trestních věcí)</t>
  </si>
  <si>
    <t>snížení platu o 30 % na 2 roky</t>
  </si>
  <si>
    <t>13 Kss 2/2012</t>
  </si>
  <si>
    <t>JUDr. Marcela Keblušková</t>
  </si>
  <si>
    <t>nesprávné vyznačení PM</t>
  </si>
  <si>
    <t>13 Kss 3/2012</t>
  </si>
  <si>
    <t>Mgr. Lenka Duta</t>
  </si>
  <si>
    <t>nečinnost, průtahy (37 trestních věcí)</t>
  </si>
  <si>
    <t>13 Kss 4/2012</t>
  </si>
  <si>
    <t>JUDr. Josef Knotek</t>
  </si>
  <si>
    <t>nezákonné zahlazení odsouzení</t>
  </si>
  <si>
    <t>13 Kss 5/2012</t>
  </si>
  <si>
    <t>JUDr. Jaroslava Novotná</t>
  </si>
  <si>
    <t>falšování protokolu o hlasování, procesní pochybení, nečinnost</t>
  </si>
  <si>
    <t>13 Kss 6/2012</t>
  </si>
  <si>
    <t>JUDr. Stanislav Bernard</t>
  </si>
  <si>
    <t>přes upozornění dál působí jako člen Arbitrážní komise</t>
  </si>
  <si>
    <t>13 Kss 7/2012</t>
  </si>
  <si>
    <t>JUDr. Markéta Binderová</t>
  </si>
  <si>
    <t>nečinnost a průtahy (8 věcí)</t>
  </si>
  <si>
    <t>11 Kss 1/2012</t>
  </si>
  <si>
    <t>průtahy (2 trestní věci)</t>
  </si>
  <si>
    <t>11 Kss 2/2012</t>
  </si>
  <si>
    <t>JUDr. Jan Kozák</t>
  </si>
  <si>
    <t>průtahy</t>
  </si>
  <si>
    <t>sankce nebyla navržena, protože došlo k vyloučení věci z 11 Kss 18/2011</t>
  </si>
  <si>
    <t>11 Kss 3/2012</t>
  </si>
  <si>
    <t>průtahy (1 věc), nesprávné poučení o OP, nesprávné vyloučení se, nerespektování názoru odvolacího soudu</t>
  </si>
  <si>
    <t>11 Kss 4/2012</t>
  </si>
  <si>
    <t>průtah (1 civilní věc), procesní pochybení</t>
  </si>
  <si>
    <t>11 Kss 5/2012</t>
  </si>
  <si>
    <t>nehodnocení důkazů, opsání závěrečné řeči obhájce</t>
  </si>
  <si>
    <t>snížení platu o 15 % na 8 měsíců</t>
  </si>
  <si>
    <t>11 Kss 6/2012</t>
  </si>
  <si>
    <t>11 Kss 7/2012</t>
  </si>
  <si>
    <t>nedodržení zákonné lhůty k vyhotovení a odeslání rozhodnutí (47 věcí); podprůměrný pracovní výkon</t>
  </si>
  <si>
    <t>neodůvodněné průtahy způsobené dlouhodobou nečinností (9 věcí) (recidivista - již dříve postižen výtkou a kárným opatřením snížení platu o 20 % / 8 m)</t>
  </si>
  <si>
    <t>snížení platu v 1. polovině zákonné sazby</t>
  </si>
  <si>
    <t>snížení platu o 25 % na 2 roky</t>
  </si>
  <si>
    <t>13 Kss 8/2012</t>
  </si>
  <si>
    <t>JUDr. Dana Baranová</t>
  </si>
  <si>
    <t>nečinnost a průtahy (12 věcí)</t>
  </si>
  <si>
    <t>nedodržení lhůty pro vyhotovení rozhodnutí (18 věcí)</t>
  </si>
  <si>
    <t>průtahy (12 věcí), nedodržení lhůty pro vyhotovení rozhodnutí (14 věcí)</t>
  </si>
  <si>
    <t>11 Kss 8/2012</t>
  </si>
  <si>
    <t>chyby při projednávání trestní věci; nedostatečná příprava; nerespektování závazného pr. názoru odvolacího soudu</t>
  </si>
  <si>
    <t>jednání nenaplňuje veškeré znaky skutkové podstaty kárného provinění, neboť nebyla naplněna subjektivní stránka jednání kárně obviněného a intenzita jednání nenaplňuje znaky kárného provinění</t>
  </si>
  <si>
    <t>kárné řízení není účelné (kárný senát skutkově podobné věci již posuzoval, přičemž v žádném z těchto řízení nebylo obdobné jednání posouzeno jako kárné provinění)</t>
  </si>
  <si>
    <t>16 Kss 8/2012</t>
  </si>
  <si>
    <t>JUDr. Petr Mazanec</t>
  </si>
  <si>
    <t>průtahy; nečinnost (nepředložil spis odvolacímu soudu, rozhodl o předběžném opatření po uplynutí zákonné lhůty)</t>
  </si>
  <si>
    <t>13 Kss 9/2012</t>
  </si>
  <si>
    <t>Mgr. Libor Brokeš</t>
  </si>
  <si>
    <t>nevyhotovení rozhodnutí ve lhůtě bez požádání o prodloužení lhůty (68 věcí), s požádáním o prodloužení lhůty, ale přesto nevyhotovil (10 věcí)</t>
  </si>
  <si>
    <t>11 Kss 9/2012</t>
  </si>
  <si>
    <t>návrh na zahájení řízení o způsobilosti soudce vykonávat svou funkci (předchází sp. zn. 11 Kss 12/2011)</t>
  </si>
  <si>
    <t>11 Kss 10/2012</t>
  </si>
  <si>
    <t xml:space="preserve">nepřezkoumatelné, nesrozumitelné a pochybné odůvodnění rozsudku v trestní věci </t>
  </si>
  <si>
    <t>jednání nenaplňuje veškeré znaky skutkové podstaty kárného provinění</t>
  </si>
  <si>
    <t>16 Kss 3/2013</t>
  </si>
  <si>
    <t>nečinnost a nevyhotovení rozhodnutí ve stanovených lhůtách (dohromady stovky věcí)</t>
  </si>
  <si>
    <t>13 Kss 2/2013 </t>
  </si>
  <si>
    <t>Mgr. Jiří Buček</t>
  </si>
  <si>
    <t>nevyhotovení rozhodnutí ve stanovené lhůtě</t>
  </si>
  <si>
    <t xml:space="preserve">JUDr. Radovan Kulhánek </t>
  </si>
  <si>
    <t>11 Kss 1/2013</t>
  </si>
  <si>
    <t>průtahy (77 věcí)</t>
  </si>
  <si>
    <t>1. Uznání viny; 2. zproštění</t>
  </si>
  <si>
    <t>11 Kss 2/2013</t>
  </si>
  <si>
    <t>11 Kss 3/2013</t>
  </si>
  <si>
    <t>11 Kss 4/2013</t>
  </si>
  <si>
    <t>Nezpůsobilost k výkonu</t>
  </si>
  <si>
    <t>kárně obviněná v posledních 5 letech před podáním tohoto návrhu nejméně třikrát pravomocně uznána vinnou kárným proviněním a tato skutečnost zpochybňuje důvěryhodnost jejího dalšího setrvání v soudcovské funkci</t>
  </si>
  <si>
    <t>Funkce soudkyni zanikla dnem nabytí právní moci tohoto rozhodnutí. Zánik funkce zde však nelze považovat za kárnou sankci.</t>
  </si>
  <si>
    <t>nečinnost (dohromady stovky věcí)</t>
  </si>
  <si>
    <t>nelze dohledat</t>
  </si>
  <si>
    <t>11 Kss 6/2013</t>
  </si>
  <si>
    <t>11 Kss 5/2013</t>
  </si>
  <si>
    <t>13 Kss 7/2013</t>
  </si>
  <si>
    <t>13 Kss 6/2013</t>
  </si>
  <si>
    <t>13 Kss 5/2013</t>
  </si>
  <si>
    <t>13 Kss 4/2013</t>
  </si>
  <si>
    <t>13 Kss 3/2013</t>
  </si>
  <si>
    <t>13 Kss 1/2013</t>
  </si>
  <si>
    <t>16 Kss 7/2013</t>
  </si>
  <si>
    <t>16 Kss 6/2013</t>
  </si>
  <si>
    <t>16 Kss 4/2013</t>
  </si>
  <si>
    <t>16 Kss 1/2013</t>
  </si>
  <si>
    <t>JUDr. Jarmila Hošková</t>
  </si>
  <si>
    <t>Mgr. Šárka Šantorová</t>
  </si>
  <si>
    <t>JUDr. Štefan Lauko</t>
  </si>
  <si>
    <t>JUDr. Vladimír Maxa</t>
  </si>
  <si>
    <t>JUDr. Ondřej Lázna</t>
  </si>
  <si>
    <t xml:space="preserve">Mgr. Zdeňka Hubertová </t>
  </si>
  <si>
    <t>Mgr. Michal Průžek</t>
  </si>
  <si>
    <t>nečinnost, nevydání rozhodnutí o dalším trvání vazby v zákonné tříměsíční lhůtě</t>
  </si>
  <si>
    <t>nečinnost, průtahy (12 věcí)</t>
  </si>
  <si>
    <t>snížení platu o 30 % na 6 měsíců</t>
  </si>
  <si>
    <t>průtahy, nerespektování zákonné lhůty pro rozhodnutí (21 věcí)</t>
  </si>
  <si>
    <t>nevyrozumění poškozených o konání hlavních líčení, vnichž trestní stíhání zastavil nebo podmíněně zastavil, případně vydal odsuzující rozsudek, aniž by rozhodl o náhradě škody poškozeným (nebo je odkázal na občanskoprávní řízení) nebo rozhodl o náhradě škody v menším rozsahu než poškození žádali</t>
  </si>
  <si>
    <t>průtahy, nečinnost</t>
  </si>
  <si>
    <t>průtahy, nečinnost (víc než stovka věcí)</t>
  </si>
  <si>
    <t>nesprávná protokolace, nevhodné chování vyvolávající pochyby o řádném postupu a nekonání dražby, ač pro ni byly splněny podmínky, průtahy</t>
  </si>
  <si>
    <t>průtahy, nečinnost (32 věcí)</t>
  </si>
  <si>
    <t>vydání příkazu k zatčení a uvalení útěkové vazby, ačkoli k tomu nebyly splněny zákonné podmínky</t>
  </si>
  <si>
    <t>průtahy, nečinnost (93 věcí)</t>
  </si>
  <si>
    <t>vyslovení nezpůsobilosti k výkonu funkce</t>
  </si>
  <si>
    <t>nepravomocně žalobci uložila pořádkovou pokutu ve výši 10.000 Kč odůvodněnou z jejího pohledu negativními jednostrannými pocity a dojmy</t>
  </si>
  <si>
    <t>16 Kss 2/2013 </t>
  </si>
  <si>
    <t>16 Kss 5/2013 </t>
  </si>
  <si>
    <t>vydání příkazu k zatčení, ačkoli k tomu nebyly splněny zákonné podmínky</t>
  </si>
  <si>
    <t>konal hlavní líčení jako předseda senátu ve zdravotně nezpůsobilém stavu, nezákonný postup, rozhodování v rozporu s tím, co bylo předmětem řízení, rozhodoval výrazně nižší počet věcí než ostatní soudci</t>
  </si>
  <si>
    <t>snížení platu o 20 % na 12 měsíců</t>
  </si>
  <si>
    <t>spojeno s věcí 11 Kss 4/2012</t>
  </si>
  <si>
    <t>spojeno s věcí 13 Kss 3/2013</t>
  </si>
  <si>
    <t>Shledána nezpůsobilou</t>
  </si>
  <si>
    <t>nezákonné povolení k zjišťování údajů v telekomunikačním provozu (2 věci)</t>
  </si>
  <si>
    <t>průtahy (9 věcí); nepřipravuje samostatně a včas návrhy rozhodnutí pro projednání v senátě na
standardní kvalitativní i kvantitativní úrovni</t>
  </si>
  <si>
    <t>nezákonné povolení k zjišťování údajů v telekomunikačním provozu (4 věci)</t>
  </si>
  <si>
    <t>nezákonné povolení k zjišťování údajů v telekomunikačním provozu (3 věci)</t>
  </si>
  <si>
    <t>nezákonné povolení k zjišťování údajů v telekomunikačním provozu (1 věc)</t>
  </si>
  <si>
    <t>průtahy, nečinnost (82 věcí)</t>
  </si>
  <si>
    <t>16 Kss 8/2013</t>
  </si>
  <si>
    <t>16 Kss 9/2013</t>
  </si>
  <si>
    <t>13 Kss 8/2013</t>
  </si>
  <si>
    <t>13 Kss 9/2013</t>
  </si>
  <si>
    <t>13 Kss 10/2013</t>
  </si>
  <si>
    <t>11 Kss 8/2013</t>
  </si>
  <si>
    <t>11 Kss 9/2013</t>
  </si>
  <si>
    <t>JUDr. Antonín Šmuk</t>
  </si>
  <si>
    <t>Mgr. Lukáš Delong</t>
  </si>
  <si>
    <t>JUDr. Regina Sypecká</t>
  </si>
  <si>
    <t>Mgr. Pavlína Vrkočová</t>
  </si>
  <si>
    <t>Popisky řádků</t>
  </si>
  <si>
    <t>Celkový součet</t>
  </si>
  <si>
    <t>Počet z Kárný žalobce</t>
  </si>
  <si>
    <t>JUDr. Milada Sládečková</t>
  </si>
  <si>
    <t>porušení povinnosti vyřizovat vazební věci s největším urychlením, nerespektování lhůt pro propuštění obžalovaného z vazby, porušení povinnosti předložit stížnost proti rozhodnutí o vazbě stížnostnímu soudu</t>
  </si>
  <si>
    <t>konání hlavního líčení v trestní věci při nesprávném obsazení soudu, nezajistil jako předseda senátu včasné řádné obsazení senátu</t>
  </si>
  <si>
    <t>ustanovil advokáta v rozporu s pořadníkem, inicioval u jiné osoby, aby tato vyžádala
od třetího subjektu peněžité plnění, na něž neměl nárok, domlouval se na ovlivnění řízení ve prospěch třetí osoby, poskytl obhájci pomoc ve formě rady</t>
  </si>
  <si>
    <t>průtahy, nečinnost (94 věcí)</t>
  </si>
  <si>
    <t>nezákonné propuštění z vazby</t>
  </si>
  <si>
    <t>odmítnutí vyhlásit rozsudek v přítomnosti veřejnosti</t>
  </si>
  <si>
    <t>průtahy (197 věcí)</t>
  </si>
  <si>
    <t>Počet z Navrhovaná</t>
  </si>
  <si>
    <t>JUDr. Antonín Werner</t>
  </si>
  <si>
    <t>Počet z Uložená</t>
  </si>
  <si>
    <t>snížení platu na 1 rok</t>
  </si>
  <si>
    <t>snížení platu o 10 % na 5 měsíců</t>
  </si>
  <si>
    <t>snížení platu o 15 % na 1 rok</t>
  </si>
  <si>
    <t>Podíl</t>
  </si>
  <si>
    <t>Uložená sankce</t>
  </si>
  <si>
    <t>Počet z Důvod zastavení</t>
  </si>
  <si>
    <t>16 Kss 10/2013</t>
  </si>
  <si>
    <t>16 Kss 11/2013</t>
  </si>
  <si>
    <t>16 Kss 12/2013</t>
  </si>
  <si>
    <t>JUDr. Šoljaková Ivana</t>
  </si>
  <si>
    <t>Mgr. Ferenc Milan</t>
  </si>
  <si>
    <t>Mgr. Rakošan Jaroslav</t>
  </si>
  <si>
    <t>porušení povinnosti předsedkyně OS, když neoprávněně rozhodla o snížení platu soudci</t>
  </si>
  <si>
    <t>1.) Porušil povinnosti soudce a ohrozil tak důvěru v nezávislé, nestranné, odborné a spravedlivé rozhodování soudů - dle názoru státní zástupkyně na ní v konkrétní věci činil nátlak; 2.) Porušil své povinnosti místopředsedy soudu - neoprávněně nahlížel do systému, ve kterém byla vedena stížnost proti jeho osobě v důsledku jeho nevhodného chování.</t>
  </si>
  <si>
    <t>Zproštění, protože skutek není kárným proviněním</t>
  </si>
  <si>
    <t>V databázi chybí dokument o zpětvzetí</t>
  </si>
  <si>
    <t>13 Kss 11/2013</t>
  </si>
  <si>
    <t>13 Kss 12/2013</t>
  </si>
  <si>
    <t>JUDr. Ladislav Kovár</t>
  </si>
  <si>
    <t>JUDr. Ladislava Černá</t>
  </si>
  <si>
    <t>průtahy (73 věcí)</t>
  </si>
  <si>
    <t>návrh na zahájení řízení o způsobilosti soudce vykonávat svou funkci - ze zdravotních důvodů</t>
  </si>
  <si>
    <t>11 Kss 7/2013</t>
  </si>
  <si>
    <t>11 Kss 10/2013</t>
  </si>
  <si>
    <t>11 Kss 11/2013</t>
  </si>
  <si>
    <t>Mgr. Martin Košek</t>
  </si>
  <si>
    <t>průtahy (29 věcí)</t>
  </si>
  <si>
    <t>snížení platu</t>
  </si>
  <si>
    <t>průtahy, nečinnost (41 věcí)</t>
  </si>
  <si>
    <t>průtahy (opakované)</t>
  </si>
  <si>
    <t>Počet z Způsob</t>
  </si>
  <si>
    <t>Typ rozhodnutí</t>
  </si>
  <si>
    <t>Četnost</t>
  </si>
  <si>
    <t>Důvody zastavení</t>
  </si>
  <si>
    <t>Četnost případů</t>
  </si>
  <si>
    <t>Navrhovaná sankce</t>
  </si>
  <si>
    <t xml:space="preserve">snížení platu </t>
  </si>
  <si>
    <t>Rok podání</t>
  </si>
  <si>
    <t>Celkem</t>
  </si>
  <si>
    <t>Příloha 1</t>
  </si>
  <si>
    <t>11 Kss 1/2014</t>
  </si>
  <si>
    <t>11 Kss 2/2014</t>
  </si>
  <si>
    <t>11 Kss 3/2014</t>
  </si>
  <si>
    <t>Mgr., Bc., Ing. Havelec</t>
  </si>
  <si>
    <t>JUDr. Baranová Jana</t>
  </si>
  <si>
    <t>Mgr. Petr Neumann</t>
  </si>
  <si>
    <t>pochybení při rozhodování o vazbě - nesprávné vyznačení PM, překročení vazebních lhůt</t>
  </si>
  <si>
    <t>13 Kss 1/2014</t>
  </si>
  <si>
    <t>JUDr., Ph.D. Camrda</t>
  </si>
  <si>
    <t>JUDr. Ivana Nefová</t>
  </si>
  <si>
    <t>13 Kss 2/2014</t>
  </si>
  <si>
    <t>předseda VS v Praze</t>
  </si>
  <si>
    <t>JUDr. Milena Opatrná</t>
  </si>
  <si>
    <t>13 Kss 3/2014</t>
  </si>
  <si>
    <t>JUDr. Robert Plamínek</t>
  </si>
  <si>
    <t>16 Kss 1/2014</t>
  </si>
  <si>
    <t>Mgr. Pavel Hon</t>
  </si>
  <si>
    <t>16 Kss 2/2014 </t>
  </si>
  <si>
    <t>JUDr. Jitka Zachvejová</t>
  </si>
  <si>
    <t>16 Kss 3/2014</t>
  </si>
  <si>
    <t>průtahy (110 věcí)</t>
  </si>
  <si>
    <t>Věc se týkala přezkumu způsobilosti soudce.</t>
  </si>
  <si>
    <t>JUDr. Žišková</t>
  </si>
  <si>
    <t>dal pokyn k provedení nařízení  výkonu trestu odnětí svobody, aniž posoudil účast obviněného na amnestii prezidenta</t>
  </si>
  <si>
    <t>nečinnost</t>
  </si>
  <si>
    <t>průtahy; nedodržení lhůty k vyhotovení a vypravení rozhodnutí; průtahy a nedostatky v oblasti zatykačů; nezahájení řízení proti uprchlému</t>
  </si>
  <si>
    <t>předseda/předsedkyně OS v Ostravě</t>
  </si>
  <si>
    <t>předseda/předsedkyně OS v Uherském Hradišti</t>
  </si>
  <si>
    <t>celkem</t>
  </si>
  <si>
    <t>odvolání z funkce předsedy</t>
  </si>
  <si>
    <t>viz 13 Kss 7/2013</t>
  </si>
  <si>
    <t>Důvody zpětvzetí</t>
  </si>
  <si>
    <t>neúčelnost kárného řízení</t>
  </si>
  <si>
    <t>příslib kárně obviněné rezignovat na funkci soudce</t>
  </si>
  <si>
    <t>skutek nenaplňuje znaky skutkové podstaty kárného provinění</t>
  </si>
  <si>
    <t>Zproštění, protože skutky dílem nebyly prokázány, dílen nepředstavovaly kárné provinění</t>
  </si>
  <si>
    <t>Zproštění, protože skutky nebyly kárným proviněním.</t>
  </si>
  <si>
    <t>JUDr. Průcha</t>
  </si>
  <si>
    <t>16 Kss 4/2014</t>
  </si>
  <si>
    <t>16 Kss 5/2014</t>
  </si>
  <si>
    <t>16 Kss 6/2014</t>
  </si>
  <si>
    <t>16 Kss 7/2014</t>
  </si>
  <si>
    <t>11 Kss 4/2014</t>
  </si>
  <si>
    <t>11 Kss 5/2014</t>
  </si>
  <si>
    <t>11 Kss 6/2014</t>
  </si>
  <si>
    <t>11 Kss 7/2014</t>
  </si>
  <si>
    <t>11 Kss 8/2014</t>
  </si>
  <si>
    <t>13 Kss 4/2014</t>
  </si>
  <si>
    <t>13 Kss 5/2014</t>
  </si>
  <si>
    <t>13 Kss 6/2014</t>
  </si>
  <si>
    <t>13 Kss 7/2014</t>
  </si>
  <si>
    <t>JUDr. Monika Spáčilová</t>
  </si>
  <si>
    <t>Mgr. Bronislav Šlahař</t>
  </si>
  <si>
    <t>Mgr. Lenka Zapletalová</t>
  </si>
  <si>
    <t>JUDr. Vladimír Hašana</t>
  </si>
  <si>
    <t>Mgr. Roman Čonka</t>
  </si>
  <si>
    <t>JUDr. Jana Pěchotová</t>
  </si>
  <si>
    <t>JUDr. Ivetta Hořejší</t>
  </si>
  <si>
    <t>JUDr. Roman Dobeš</t>
  </si>
  <si>
    <t>Mgr. Lumír Čablík</t>
  </si>
  <si>
    <t>JUDr. Kamil Kydalka</t>
  </si>
  <si>
    <t>nevydání formálního rozhodnutí</t>
  </si>
  <si>
    <t>průtahy (16 věcí)</t>
  </si>
  <si>
    <t>průtahy (17 věcí)</t>
  </si>
  <si>
    <t>průtahy (81 věcí)</t>
  </si>
  <si>
    <t>nezákonnost vazby</t>
  </si>
  <si>
    <t>svým úkonem (ustanovením znalce) ve věci jiného soudce prodloužil vazbu na nezákonnou dobu</t>
  </si>
  <si>
    <t>falšování dat, aby nastoupily fikce</t>
  </si>
  <si>
    <t>upuštění od potrestání</t>
  </si>
  <si>
    <t>v období komunálních voleb formou letáků a článku v místním periodiku vyjadřoval své politické názory na kandidáty voleb</t>
  </si>
  <si>
    <t>Počet</t>
  </si>
  <si>
    <t>předsedové OS</t>
  </si>
  <si>
    <t>předsedové KS</t>
  </si>
  <si>
    <t>uznání viny</t>
  </si>
  <si>
    <t>zastavení řízení</t>
  </si>
  <si>
    <t>zproštění</t>
  </si>
  <si>
    <t>1. uznání viny; 2. zproštění</t>
  </si>
  <si>
    <t>povolení obnovy říz.</t>
  </si>
  <si>
    <t>1. uznání viny; 2. zproštění; 3. zastavení</t>
  </si>
  <si>
    <t>zamítnutí obnovy řízení</t>
  </si>
  <si>
    <t>nezpůsobilost k výkonu</t>
  </si>
  <si>
    <t>16 Kss 1/2015</t>
  </si>
  <si>
    <t>16 Kss 2/2015</t>
  </si>
  <si>
    <t>16 Kss 3/2015</t>
  </si>
  <si>
    <t>13 Kss 1/2015</t>
  </si>
  <si>
    <t>13 Kss 2/2015</t>
  </si>
  <si>
    <t>11 Kss 1/2015</t>
  </si>
  <si>
    <t>11 Kss 2/2015</t>
  </si>
  <si>
    <t>11 Kss 3/2015</t>
  </si>
  <si>
    <t>Mgr. Martin Šámal</t>
  </si>
  <si>
    <t>JUDr. Antonín Kallista, CSc.</t>
  </si>
  <si>
    <t>JUDr. Vlastimil Nedvěd</t>
  </si>
  <si>
    <t>JUDr. Miroslav Čapek</t>
  </si>
  <si>
    <t>JUDr. Jan Bobek</t>
  </si>
  <si>
    <t>Mgr. Petr Polák</t>
  </si>
  <si>
    <t>průtahy (33 věcí)</t>
  </si>
  <si>
    <t>nerespektování anonymity žadatelů o nezrušitelné osvojení nezletilého dítěte</t>
  </si>
  <si>
    <t>o vazbě nerozhodl ve lhůtě</t>
  </si>
  <si>
    <t>rozesílání negativního emailu s údajným rozhovorem politiků města Teplice krátce před volbami</t>
  </si>
  <si>
    <t>nedodržení lhůty k vyhotovení a vypravení rozhodnutí; opožděné zahájení jednání; nedůstojný průbeh jednání</t>
  </si>
  <si>
    <t>nedostatečná péče při přeměně ústavního ochranného léčení psychiatrického na ochranné psychiatrické léčení v ambulantní formě</t>
  </si>
  <si>
    <t>průtahy (přeměna psychiatrického léčení z ambulantní formy na ústavní)</t>
  </si>
  <si>
    <t>ustanovení obhájců mimo pořadník; připravovaný fyzický útok na kolegyni</t>
  </si>
  <si>
    <t>spojeno, viz 11 Kss 4/2014</t>
  </si>
  <si>
    <t>odvolání z funkce (spojeno)</t>
  </si>
  <si>
    <t>Zproštění, protože skutky nebyly kárným proviněním, nebo nebyly prokázány, nebo se nestaly.</t>
  </si>
  <si>
    <t>Zproštění, protože skutky nebyly kárným proviněním, nebo nebyly prokázány.</t>
  </si>
  <si>
    <t>předseda Nejvyššího soudu</t>
  </si>
  <si>
    <t>snížení platu o 30 % na 14 měsíců (spojeno)</t>
  </si>
  <si>
    <t>snížení platu o 20 % na 1 rok (spojeno)</t>
  </si>
  <si>
    <t>chybí</t>
  </si>
  <si>
    <t>* sankce uložená ve spojeném řízení je započtena pouze jednou</t>
  </si>
  <si>
    <t>Uložená/navrhovaná</t>
  </si>
  <si>
    <t>mírnější</t>
  </si>
  <si>
    <t>přísnější</t>
  </si>
  <si>
    <t>totožná</t>
  </si>
  <si>
    <t>totožná (spojeno)</t>
  </si>
  <si>
    <t>mírnější (spojeno)</t>
  </si>
  <si>
    <t>Počet z Důvod zpětvzetí</t>
  </si>
  <si>
    <t>celkově kladné hodnocení soudce předsedou soudu</t>
  </si>
  <si>
    <t>rozhodnutí o zproštění v jiné věci</t>
  </si>
  <si>
    <t>rozhodnutí</t>
  </si>
  <si>
    <t>zánik funkce soudce (odsouzení pro tr. čin)</t>
  </si>
  <si>
    <t>zproštění, protože skutky nebyly kárným proviněním</t>
  </si>
  <si>
    <t>zproštění, protože skutky nebyly kárným proviněním nebo nebyly prokázány</t>
  </si>
  <si>
    <t>snížení platu o 25 % na 9 měsíců</t>
  </si>
  <si>
    <t>16 Kss 4/2015</t>
  </si>
  <si>
    <t>16 Kss 5/2015</t>
  </si>
  <si>
    <t>16 Kss 6/2015</t>
  </si>
  <si>
    <t>13 Kss 3/2015</t>
  </si>
  <si>
    <t>11 Kss 4/2015</t>
  </si>
  <si>
    <t>11 Kss 5/2015</t>
  </si>
  <si>
    <t>11 Kss 6/2015</t>
  </si>
  <si>
    <t xml:space="preserve">rozhodnutí </t>
  </si>
  <si>
    <t>průtahy (při předkládání věci odvolacímu krajskému soudu; 4 věci)</t>
  </si>
  <si>
    <t>Mgr. Filip Janek</t>
  </si>
  <si>
    <t>Mgr. Jaroslav Novák</t>
  </si>
  <si>
    <t>nezpůsobilost vykonávat funkci soudce; v důsledku zhoršujícího se zdravotního a psychického stavu neschopen kontrolovat své chování v jednací síni</t>
  </si>
  <si>
    <t>JUDr. Jana Veselá</t>
  </si>
  <si>
    <t>průtahy (38 věcí)</t>
  </si>
  <si>
    <t>nedodržení lhůty k vyhotovení rozhodnutí o přiznání znalečného (21 věcí); průtahy (89 věcí); nevypravení usnesení v zákonné lhůtě (2 věci)</t>
  </si>
  <si>
    <t>zproštění, protože skutky nebyly kárným proviněním nebo se nestaly</t>
  </si>
  <si>
    <t>průtahy (45 věcí)</t>
  </si>
  <si>
    <t>snížení platu o 15 % na 12 měsíců</t>
  </si>
  <si>
    <t>vedení kárného řízení je nepřípustné (překážka ne bis in idem)</t>
  </si>
  <si>
    <t>JUDr. Marcela Dortová</t>
  </si>
  <si>
    <t>průtahy - pozdní vyhotovení a vypravení rozsudku v trestních věcech mladistvých (2 případy)</t>
  </si>
  <si>
    <t>Mgr. Miloš Zbránek</t>
  </si>
  <si>
    <t>zproštění, protože skutek není kárným proviněním</t>
  </si>
  <si>
    <t>publikace článků s charakterem etrémní a politické publicistiky, které obsahují řadu vulgarit a sexuálních či násilných narážek odporujících zásadám soudcovské etiky, které nelze omluvit licencí volné autorské tvorby (a to po udělení výtky za obdobné články)</t>
  </si>
  <si>
    <t>16 Kss 1/2016</t>
  </si>
  <si>
    <t>16 Kss 2/2016</t>
  </si>
  <si>
    <t>16 Kss 3/2016</t>
  </si>
  <si>
    <t>16 Kss 4/2016</t>
  </si>
  <si>
    <t>13 Kss 1/2016</t>
  </si>
  <si>
    <t>13 Kss 2/2016</t>
  </si>
  <si>
    <t>13 Kss 3/2016</t>
  </si>
  <si>
    <t>13 Kss 4/2016</t>
  </si>
  <si>
    <t>11 Kss 1/2016</t>
  </si>
  <si>
    <t>11 Kss 2/2016</t>
  </si>
  <si>
    <t>11 Kss 3/2016</t>
  </si>
  <si>
    <t>JUDr. Květoslava Urbánková</t>
  </si>
  <si>
    <t>dne 28. 11. 2015 v budově OS v Děčíně požádala příslušníky Policie ČR, kteří prováděli eskortu zatčeného obviněného J. V., aby mu umožnili rozhovor s jeho přítelkyní, dcerou kárně obviněné, čemuž bylo vyhověno; následně bez oprávnění vstoupila do jednací síně, kde soudce a zapisovatelka připravovali rozhodnutí ve věci návrhu st. zástupknyě na vzetí zatčeného do vazby, kde kárně obviněná soudci sdělila, že zatčený je přítelem její dcery; následně bylo soudcem rozhodnuto o propuštění zatčeného</t>
  </si>
  <si>
    <t xml:space="preserve">chyby při předvolávání účastníků, rozsudky obsahují řadu chyb, pochybení při doručování rozsudků, v rozporu se zákonem soudce nerozhodoval o celém předmětu sporu, rozpory ve  vyhlášení rozsudku a jeho stejnopisu, </t>
  </si>
  <si>
    <t>1. 7. 2016  JUDr. Novák rezignoval na funkci soudce; funkce soudce zanikne k 31. 10. 2016</t>
  </si>
  <si>
    <t>JUDr. Martin Valehrach</t>
  </si>
  <si>
    <t>průtahy (257 věcí)</t>
  </si>
  <si>
    <t>Mgr. Radomil Bajer</t>
  </si>
  <si>
    <t>průtahy (130 věcí)</t>
  </si>
  <si>
    <t>JUDr. Aleš Volný</t>
  </si>
  <si>
    <t>nedodržena povinnost vyhotovit a vypravit rozsudek v zákonné lhůtě (32 věcí)</t>
  </si>
  <si>
    <t>1 Ds 9/2007 za průtahy uloženo kárné opatření - snížení platu o 20 %na 4 měsíce; 13 Kss 2/2015 za nedodržení lhůt k vypravení rozsudků uloženo kárné opatření - snížení platu o 25 % na 9 měsíců</t>
  </si>
  <si>
    <t>JUDr. Eva Slaběňáková</t>
  </si>
  <si>
    <t>průtahy (72 věcí); prováděla úkony, které nesměřovaly k vyřízení věci (8 věcí); neschopnost vyřizovat svěřenou agendu</t>
  </si>
  <si>
    <t>Mgr. Ivana Kalinová</t>
  </si>
  <si>
    <t xml:space="preserve">nezákonná manipulace s vyhlášeným rozsudkem - soudkyně zcela změnila obsah protokolu o jednání - změna se projevila tak, že původní rozsudek, vyhlášený po provedeném dokazování, byl nahrazen usnesením o tom, že řízení je stále přerušeno; následně vydala písemné vyhotovení tohoto usnesení, které navíc neodpovídalo již změněnému protokolu o jednání; vedení soudu poté opakovaně sdělila, že došlo k omylu, když byl na tvz. plachtě z jednání uveden jako výsledek řízení rozsudek, ačkoli správně mělo být usnesení a že rozsudek nikdy neexistoval </t>
  </si>
  <si>
    <t>JUDr. Jaroslava Bartošová</t>
  </si>
  <si>
    <t>opakovaně nerespektovala závazný právní názor odvolacího soudu</t>
  </si>
  <si>
    <t>16 Kss 7/2013 za průtahy uloženo kárné opatření - snížení platu o 10 % na 3 měsíce</t>
  </si>
  <si>
    <t>průtahy (191 věcí), a to i přesto, že mu byl omezen, resp. zcela pozastaven nápad</t>
  </si>
  <si>
    <t>soudkyně nerozhodla v tříměsíční lhůtě o ponechání obžalovaného ve vazbě, čímž způsobila, že se obžalovaný nacházel ve vazbě 8 dní nezákonně</t>
  </si>
  <si>
    <t>JUDr. Dortová avizovala, že v září 2016 rezignuje na funkci soudce</t>
  </si>
  <si>
    <t>2 Ds 19/2005 uloženo kárné opatření - důtka; JUDr. Dortová avizovala, že v září 2016 rezignuje na funkci soudce</t>
  </si>
  <si>
    <t>předseda/předsedkyně MS v Brně</t>
  </si>
  <si>
    <t>1. Uznání viny; 2. zproštění; 3. zastavení řízení</t>
  </si>
  <si>
    <t>1. Uznání viny; 2. zastavení řízení</t>
  </si>
  <si>
    <t>spojeno s 11 Kss 1/2009</t>
  </si>
  <si>
    <t>spojeno s 11 Kss 9/2010</t>
  </si>
  <si>
    <t>spojeno s 11 Kss 6/2010</t>
  </si>
  <si>
    <t>spojeno s 11 Kss 9/2009</t>
  </si>
  <si>
    <t>spojeno s 11 Kss 6/2012</t>
  </si>
  <si>
    <t>spojeno s věcí 13 Kss 5/2013</t>
  </si>
  <si>
    <t>v minulosti již pravomocně odsouzena, viz 13 Kss 3/2013; zproštění (skutky zčásti nebyly kárným proviněním, zčásti nebyly prokázany); spojeno s věcí 11 Kss 7/2014</t>
  </si>
  <si>
    <t>spojeno s věcí 11 Kss 6/2013</t>
  </si>
  <si>
    <t>spojeno s věcí 16 Kss 4/2015</t>
  </si>
  <si>
    <t>spojeno s věcí 16 Kss 3/2015</t>
  </si>
  <si>
    <t>upuštění od kár. opatření (spojeno)</t>
  </si>
  <si>
    <t>spojeno s 13 Kss 19/2011</t>
  </si>
  <si>
    <t>uplynutí subjektivní lhůty k podání návrhu na zahájení kárného řízení</t>
  </si>
  <si>
    <t>navrhovatelka vycházela z rozhodnutí ve věci sp. zn. 11 Kss 3/2012</t>
  </si>
  <si>
    <t>rezignace soudce</t>
  </si>
  <si>
    <t>navrhovatel vycházel z nálezu ÚS sp. zn. I. ÚS 794/2016</t>
  </si>
  <si>
    <t>navrhovatel vycházel z nálezu Ústavního soudu sp. zn. I. ÚS 794/2016</t>
  </si>
  <si>
    <t>menší závažnost skutku a osobní charakter soudce</t>
  </si>
  <si>
    <t>předseda/předsedkyně OS v Litoměřicích</t>
  </si>
  <si>
    <t>předseda/předsedkyně KS v Ostravě</t>
  </si>
  <si>
    <t>* ve 3 případech není důvod zastavení uveden</t>
  </si>
  <si>
    <t>11 Kss 4/2016</t>
  </si>
  <si>
    <t>JUDr. Ivan Novák</t>
  </si>
  <si>
    <t>soudce rozhodl vědomě nesprávně o návrhu odsouzeného tak, že jej podmínečně propustil z výkonu trestu odnětí svobody za současného přijetí záruky zájmového sdružení občanů, přestože věděl, že návrh odsouzeného nesplňuje podmínky dle § 331 odst. 1 trestního řádu, a současně věděl, že k rozhodování o záruce nebyl dle Rozvrhu práce příslušný rozhodovat, a to vše činil v úmyslu dosáhnout propuštění odsouzeného z výkonu trestu</t>
  </si>
  <si>
    <t>soudce je od 31. 3. 2016 dočasně zproštěn funkce s ohledem na probíhající trestní stíhání pro podezření ze spáchání úmyslného trestného činu; kárný žalobce navrhl, aby kárný soud přerušil kárné řízení do pravomocného skončení tr. řízení - návrhu bylo vyhověno</t>
  </si>
  <si>
    <t>Mgr. Kalinová se vzdala funkce soudce</t>
  </si>
  <si>
    <t>11 Kss 5/2016</t>
  </si>
  <si>
    <t>13 Kss 5/2016</t>
  </si>
  <si>
    <t>16 Kss 5/2016</t>
  </si>
  <si>
    <t>průtahy (2 věci)</t>
  </si>
  <si>
    <t>JUDr. Jakub Camrda, Ph.D.</t>
  </si>
  <si>
    <t>nevybíravé a nepravdivé osočování kolegy ze zasahování do trestní věci, kterou obviněný již rozhodl; zastával funkci neslučitelnou s výkonem funkce soudce</t>
  </si>
  <si>
    <t>JUDr.et PhDr. Karel Šimka, Ph.D.</t>
  </si>
  <si>
    <t>JUDr. Milan Tripes</t>
  </si>
  <si>
    <t>přidělení 1521 věcí do nově vzniklého soudního oddělení bez projednání se soudcovskou radou a zohlednění přesunu v rozvrhu práce, čímž účastníkům těchto řízení odňal zákonného soudce</t>
  </si>
  <si>
    <t>odnětí zvýšení platového koeficientu za výkon funkce předsedy soudu na 6 měsíců</t>
  </si>
  <si>
    <t>přerušení řízení</t>
  </si>
  <si>
    <t>Kárný senát podal Ústavnímu soudu návrh na zrušení § 160 odst. 2 zákona č. 182/2006 Sb., o úpadku a způsobech jeho řešení (insolvenční zákon).</t>
  </si>
  <si>
    <t>Návrh na zrušení ustanovení zákona; skutkově obdobný případ s 13 Kss 1/2016.</t>
  </si>
  <si>
    <t>snížení platu o 30 % na 18 měsíců</t>
  </si>
  <si>
    <t>upuštění od uložení kárného opatření</t>
  </si>
  <si>
    <t>13 Kss 1/2017</t>
  </si>
  <si>
    <t>16 Kss 1/2017</t>
  </si>
  <si>
    <t>11 Kss 1/2017</t>
  </si>
  <si>
    <t>13 Kss 2/2017</t>
  </si>
  <si>
    <t>16 Kss 2/2017</t>
  </si>
  <si>
    <t>11 Kss 2/2017</t>
  </si>
  <si>
    <t>16 Kss 3/2017</t>
  </si>
  <si>
    <t>11 Kss 3/2017</t>
  </si>
  <si>
    <t>13 Kss 3/2017</t>
  </si>
  <si>
    <t>16 Kss 4/2017</t>
  </si>
  <si>
    <t>13 Kss 4/2017</t>
  </si>
  <si>
    <t>11 Kss 4/2017</t>
  </si>
  <si>
    <t>13 Kss 5/2017</t>
  </si>
  <si>
    <t>16 Kss 5/2017</t>
  </si>
  <si>
    <t>11 Kss 5/2017</t>
  </si>
  <si>
    <t>13 Kss 6/2017</t>
  </si>
  <si>
    <t>11 Kss 6/2017</t>
  </si>
  <si>
    <t>16 Kss 6/2017</t>
  </si>
  <si>
    <t>JUDr. Pavlína Brzobohatá</t>
  </si>
  <si>
    <t>Veřejný ochránce práv</t>
  </si>
  <si>
    <t xml:space="preserve">Mgr. Jan Kozák </t>
  </si>
  <si>
    <t>JUDr. Miroslav Veselý</t>
  </si>
  <si>
    <t>JUDr. Iva Hrdinová</t>
  </si>
  <si>
    <t>Mgr. Rostislav Krhut</t>
  </si>
  <si>
    <t>JUDr. Jitka Sochorová</t>
  </si>
  <si>
    <t>JUDr. Pavel Vacek</t>
  </si>
  <si>
    <t xml:space="preserve">námitky proti rozhodnutí o dočasném zproštění výkonu funkce </t>
  </si>
  <si>
    <t>JUDr. Lenka Zhoufová</t>
  </si>
  <si>
    <t>JUDr. Hana Hrabcová</t>
  </si>
  <si>
    <t>Mgr. Pavla Doupovcová</t>
  </si>
  <si>
    <t>Mgr. Helena Gregorová</t>
  </si>
  <si>
    <t>JUDr. Dana Sedláková</t>
  </si>
  <si>
    <t>snížení platu o 5% na 3 měsíce</t>
  </si>
  <si>
    <t>rozhodla
o propuštění obžalovaného z vazby, avšak nepropustila jej bezprostředně poté z vazby,
čímž způsobila, že se obžalovaný nacházel ve vazbě 5 dní nezákonně</t>
  </si>
  <si>
    <t>udržoval k osobě advokáta a insolvenčního správce poměr, který dalece přesahoval meze známosti z pravidelného pracovního styku či meze obvyklé profesní kolegiality</t>
  </si>
  <si>
    <t>Nebylo prokázáno, že se skutek stal.</t>
  </si>
  <si>
    <t>jako místopředseda soudu připravil soupis spisových značek incidenčních sporů k přidělení
jednotlivým soudcům, čímž řádově v tisíci probíhajících insolvenčních řízeních odňal účastníky jejich zákonnému soudci, ztěžoval soudcům organizaci práce a zavinil průtahy v řízeních</t>
  </si>
  <si>
    <t>jako předsedkyně soudu přikázala prakticky všechny
insolvenční incidenční spory jiným soudcům, čímž řádově v tisíci probíhajících insolvenčních řízeních odňala účastníky jejich zákonnému soudci, ztěžovala soudcům organizaci práce a zavinila průtahy v řízeních; předložila NSS soudní spisy kárně obviněných soudců, kterým vytýkala průtahy v těchto věcech, čímž jim znemožnila průtahy napravovat, nepřípustně tak zasahovala do nezávislého výkonu funkce soudců a do nezávislosti
soudu</t>
  </si>
  <si>
    <t>dle uvážení soudu</t>
  </si>
  <si>
    <t>návrh byl podán opožděně</t>
  </si>
  <si>
    <t>průtahy (19 věcí); vedl jednání v podnapilém stavu (0,39 promile); opustil budouvu v podnapilém stavu a upadl s lahví vodky</t>
  </si>
  <si>
    <t>vyhotovil dva úřední záznamy obsahující nepravdivé údaje (zpětné zapsání přihlášky do insolvenčního řízení)</t>
  </si>
  <si>
    <t>vedl jednání pod vlivem alkoholu, snažil se tuto skutečnost skrýt; dostavil se na pracoviště pod vlivem alkoholu (1 promile)</t>
  </si>
  <si>
    <t>opožděně rozhodla o propuštění obviněného z vazby a antedatovala usnesení o propuštění z vazby, čímž způsobila, že obviněný pobýval ve vazbě nezákoně déle nž 7 dní</t>
  </si>
  <si>
    <t>vedl jednání pod vlivem alkoholu (1,35 promile)</t>
  </si>
  <si>
    <t>průtahy (47 věcí)</t>
  </si>
  <si>
    <t>vstupoval do soudního počítačového systému ISAS a neoprávněně vyhledával a shromažďoval informace o jeho zájmových osobách s cílem použít tyto informace pro soukromé účely nebo v neprospěch jiných osob</t>
  </si>
  <si>
    <t>vzal do vazby obviněného, ačkoli pro to nebyly splněny podmínky</t>
  </si>
  <si>
    <t>průtahy (112 věcí)</t>
  </si>
  <si>
    <t>v rozhovoru pro investigativní seriál na Seznam.cz uvedl, že je přesvědčený o tom, že amnestie 1.1.2013 byla zaplacená. Následně mimo nahrávku přiblížil, koho podezřívá a za kolik se amnestie zobchodovala.</t>
  </si>
  <si>
    <t>v rámci autoremedury manipulovala s rozhodnutími nepřípustným způsobem (měnila výroky rozhodnutí); průtahy; nerespektovala závazné pokyny a názory krajského soudu pokračovat v řízení; neodůvodněně odmítla pořídit AV záznam; nepředložila věc s námitkou podjatosti; pokračovala v řízení, ačkoli bylo ze zákona přerušeno</t>
  </si>
  <si>
    <t>předseda/předsedkyně OS Praha-západ</t>
  </si>
  <si>
    <t>předseda/předsedkyně Nejvyššího soudu</t>
  </si>
  <si>
    <t>předseda/předsedkyně OS v Liberci</t>
  </si>
  <si>
    <t>11 Kss 7/2017</t>
  </si>
  <si>
    <t>13 Kss 7/2017</t>
  </si>
  <si>
    <t>JUDr. Jiří Kutílek</t>
  </si>
  <si>
    <t>16 Kss 7/2017</t>
  </si>
  <si>
    <t>JUDr. Helena Králová</t>
  </si>
  <si>
    <t>13 Kss 8/2017</t>
  </si>
  <si>
    <t>JUDr. Jiří Kalaš, PhD.</t>
  </si>
  <si>
    <t>16 Kss 8/2017</t>
  </si>
  <si>
    <t>Mgr. Jan Tichý</t>
  </si>
  <si>
    <t>16 Kss 9/2017</t>
  </si>
  <si>
    <t>13 Kss 9/2017</t>
  </si>
  <si>
    <t>11 Kss 8/2017</t>
  </si>
  <si>
    <t>JUDr. Jiří Horký</t>
  </si>
  <si>
    <t>13 Kss 1/2018</t>
  </si>
  <si>
    <t>11 Kss 1/2018</t>
  </si>
  <si>
    <t>JUDr. Jaroslav Pytloun</t>
  </si>
  <si>
    <t>upuštění od kárného potrestání</t>
  </si>
  <si>
    <t>Zrušeno</t>
  </si>
  <si>
    <t>spojeno s 16 Kss 3/2017 a 16 Kss 4/2017</t>
  </si>
  <si>
    <t>spojeno s 16 Kss 2/2017 a 16 Kss 4/2017</t>
  </si>
  <si>
    <t>spojeno s 16 Kss 2/2017 a 16 Kss 3/2017</t>
  </si>
  <si>
    <t>postoupeno RS</t>
  </si>
  <si>
    <t>přerušení řízení (zahájeno trestní řízení)</t>
  </si>
  <si>
    <t>Mgr. Kateřina Horáková</t>
  </si>
  <si>
    <t>JUDr. Olga Římalová</t>
  </si>
  <si>
    <t>Mgr. Ing. David Bokr</t>
  </si>
  <si>
    <t>průtahy a nevhodné chování během jednání</t>
  </si>
  <si>
    <t>důtka nebo snížení platu při spodní hranici</t>
  </si>
  <si>
    <t>průtahy způsobené nečinností, nepřipraveností, nevhodným spojováním věcí, nedodržováním zákonných lhůt</t>
  </si>
  <si>
    <t xml:space="preserve">opakovaně nerespektovala závazný právní názor a pokyny nadřízeného soudu, opakovaně vydávala rouhodnutí v rozporu s právním názorem a pokyny nadřízeného soudu, aniž by svůj postup a odchylný právní názor podepřela komplexní, racionální a transparentní argumentací, čímž způsobila neodůvodněné prodloužení trestních věcí a zmařila povolení obnovy řízení v neprospěch obviněného, pro kterou byly dány zákonné podmínky </t>
  </si>
  <si>
    <t xml:space="preserve">průtahy (28 věcí) </t>
  </si>
  <si>
    <t>průtahy (31 věcí), nezpůsobilost vykonávat řádně funkci soudce z důvodu špatného zdravotního stavu</t>
  </si>
  <si>
    <t>jako předsedkyně senátu nesprávně aplikovala právní normu (§ 45 ZOK) a dále rozhodla v rozporu s ustálenou judikaturou Nejvyššího soudu bez odůvodnění</t>
  </si>
  <si>
    <t>jako člen senátu  nesprávně aplikovala právní normu (§ 45 ZOK) a dále rozhodla v rozporu s ustálenou judikaturou Nejvyššího soudu bez odůvodnění</t>
  </si>
  <si>
    <t>jako člen senátu  nesprávně aplikoval právní normu (§ 45 ZOK) a dále rozhodl v rozporu s ustálenou judikaturou Nejvyššího soudu bez odůvodnění</t>
  </si>
  <si>
    <t>zrušil trestní příkaz, kterým byl odsouzenému uložen trest odnetí svobody, aniž by jej propustil, čímž způsobil, že obviněný pobýval 7 dní ve vězení v rozporu se zákonem; nařídil vzetí obviněného do vazby v rozporu se zákonem</t>
  </si>
  <si>
    <t>v rozporu se zákonem (nesprávné složení soudu) rozhodla o ponechání obžalovaného ve vazbě</t>
  </si>
  <si>
    <t>16 Kss 1/2018</t>
  </si>
  <si>
    <t>Mgr. Sylva Mašínová</t>
  </si>
  <si>
    <t>jako soudkyně a předsedkyně senátu neoznámila skutečnosti, pro které měla být vyloučena z projednávání žaloby na ochranu osobnosti, a dále ovlivnila výsledek předmětného řízení ve prospěch žalobců.</t>
  </si>
  <si>
    <t>16 Kss 2/2018</t>
  </si>
  <si>
    <t>zavinil promlčení trestních stíhání (2), a tím i zastavení trestního stíhání</t>
  </si>
  <si>
    <t xml:space="preserve">jako soudkyně měnila obsah vyhlášených rozhodnutí (7 věcí); průtahy (32 věcí); nerespektování závazného názoru odvolacího soudu </t>
  </si>
  <si>
    <t>13 Kss 2/2018</t>
  </si>
  <si>
    <t>návrh na obnovu řízení 13 Kss 6/2014</t>
  </si>
  <si>
    <t>11 Kss 2/2018</t>
  </si>
  <si>
    <t>JUDr. Margita Víšková</t>
  </si>
  <si>
    <t>jako samosoudkyně dala pokyn k vymazání vyhovvujícího rozhodnutí z insolvenčního rejstříku, jež následně nahradila zamítavým rozhodnutím</t>
  </si>
  <si>
    <t>16 Kss 3/2018</t>
  </si>
  <si>
    <t>jako soudkyně neoznámila skutečnosti, pro které měla být vyloučena z projednávání žaloby na ochranu osobnosti, a dále ovlivnila výsledek předmětného řízení ve prospěch žalující strany</t>
  </si>
  <si>
    <t>1. zproštění; 2. zastavení</t>
  </si>
  <si>
    <t>vytýkané skutky nebyly kárným proviněním</t>
  </si>
  <si>
    <t>Rozsudek</t>
  </si>
  <si>
    <t>žalovaný podal proti rozhodnutí NSS ústavní stížnost, jež ÚS odmítl usnesením ze dne 20. 3. 2018, sp. zn. IV. ÚS 3776/17</t>
  </si>
  <si>
    <t>skutky 7-15 vyloučeny k samostatnému řízení</t>
  </si>
  <si>
    <t>předseda/předsedkyně OS v Táboře</t>
  </si>
  <si>
    <t>předseda/předsedkyně OS ve Zlíně</t>
  </si>
  <si>
    <t>předseda/předsedkyně OS ve Strakonicích</t>
  </si>
  <si>
    <t>předseda/předsedkyně OS v Prachaticích</t>
  </si>
  <si>
    <t>předseda/předsedkyně MS v Praze</t>
  </si>
  <si>
    <t>předseda/předsedkyně KS v Plzni</t>
  </si>
  <si>
    <t>předseda/předsedkyně OS v Teplicích</t>
  </si>
  <si>
    <t>předseda/předsedkyně OS v Čes. Lípě</t>
  </si>
  <si>
    <t>předseda/předsedkyně KS v Brně</t>
  </si>
  <si>
    <t>předseda/předsedkyně OS v Novém Jičíně</t>
  </si>
  <si>
    <t>předseda/předsedkyně OS v Kutné Hoře</t>
  </si>
  <si>
    <t>předseda/předsedkyně KS v Ústí nad Labem</t>
  </si>
  <si>
    <t>předseda/předsedkyně KS v Hradci Králové</t>
  </si>
  <si>
    <t>předseda/předsedkyně OS v Přerově</t>
  </si>
  <si>
    <t>předseda/předsedkyně OS Plzeň-jih</t>
  </si>
  <si>
    <t>předseda/předsedkyně OS Jablonci n./N.</t>
  </si>
  <si>
    <t>předseda/předsedkyně KS v Čes. Buděj.</t>
  </si>
  <si>
    <t>předseda/předsedkyně OS v Tachově</t>
  </si>
  <si>
    <t>předseda/předsedkyně OS v Mělníku</t>
  </si>
  <si>
    <t>předseda/předsedkyně OS ve Žďáru nad Sáz.</t>
  </si>
  <si>
    <t>předseda/předsedkyně OS v Olomouci</t>
  </si>
  <si>
    <t>předseda/předsedkyně OS v Rakovníku</t>
  </si>
  <si>
    <t>předseda/předsedkyně OS Plzeň-město</t>
  </si>
  <si>
    <t>předseda/předsedkyně OS Praha-východ</t>
  </si>
  <si>
    <t>předseda/předsedkyně OS v Jindřichově Hradci</t>
  </si>
  <si>
    <t>předseda/předsedkyně OS ve Frýdku-Místku</t>
  </si>
  <si>
    <t>předseda/předsedkyně VS v Praze</t>
  </si>
  <si>
    <t>předseda/předsedkyně OS v Chomutově</t>
  </si>
  <si>
    <t>předseda/předsedkyně OS v Ústí nad Labem</t>
  </si>
  <si>
    <t>předseda/předsedkyně Obvodního soudu pro Prahu 7</t>
  </si>
  <si>
    <t>předseda/předsedkyně Obvodního soudu pro Prahu 10</t>
  </si>
  <si>
    <t>předseda/předsedkyně Obvodního soudu pro Prahu 2</t>
  </si>
  <si>
    <t>předseda/předsedkyně Obvodního soudu pro Prahu 9</t>
  </si>
  <si>
    <t>předseda/předsedkyně OS Plzeň-sever</t>
  </si>
  <si>
    <t>předseda/předsedkyně OS v Děčíně</t>
  </si>
  <si>
    <t>předseda/předsedkyně KS v Praze</t>
  </si>
  <si>
    <t>předseda/předsedkyně OS v Prostějově</t>
  </si>
  <si>
    <t>předseda/předsedkyně OS v Blansku</t>
  </si>
  <si>
    <t>předseda/předsedkyně OS v Chebu</t>
  </si>
  <si>
    <t>předseda/předsedkyně Obvodního soudu pro Prahu 1</t>
  </si>
  <si>
    <t>předseda/předsedkyně Obvodního soudu pro Prahu 4</t>
  </si>
  <si>
    <t>předseda/předsedkyně Obvodního soudu pro Prahu 6</t>
  </si>
  <si>
    <t>předseda/předsedkyně Obvodního soudu pro Prahu 5</t>
  </si>
  <si>
    <t>předseda/předsedkyně Obvodního soudu pro Prahu 3</t>
  </si>
  <si>
    <t>předseda/předsedkyně Obvodního soudu pro Prahu 8</t>
  </si>
  <si>
    <t>zánik funkce soudce (nezpůsobilost)</t>
  </si>
  <si>
    <t>nespecifikováno</t>
  </si>
  <si>
    <t>vyloučené skutky z věci 16 Kss 6/2017</t>
  </si>
  <si>
    <t>spojení s věcí 16 Kss 1/2018</t>
  </si>
  <si>
    <t>11 Kss 3/2018</t>
  </si>
  <si>
    <t>předseda/předsedkyně Obvodního soud pro Prahu 4</t>
  </si>
  <si>
    <t>13 Kss 3/2018</t>
  </si>
  <si>
    <t>průtahy (31 věcí)</t>
  </si>
  <si>
    <t>v zákonné lhůtě nevyhotovil rozsudky v 15 věcech; nestanovil včas obviněnému obhájce</t>
  </si>
  <si>
    <t>11 Kss 4/2018</t>
  </si>
  <si>
    <t>Mgr. Eva Šišperová</t>
  </si>
  <si>
    <t>13 Kss 4/2018</t>
  </si>
  <si>
    <t>Mgr. Hana Kurfiřtová</t>
  </si>
  <si>
    <t>16 Kss 4/2018</t>
  </si>
  <si>
    <t>předseda/předsedkyně OS v Liberci</t>
  </si>
  <si>
    <t>11 Kss 5/2018</t>
  </si>
  <si>
    <t>předseda/předsedkyně OS v Ústí nad Labem</t>
  </si>
  <si>
    <t>Mgr. Pavel Kuděla</t>
  </si>
  <si>
    <t>11 Kss 6/2018</t>
  </si>
  <si>
    <t>11 Kss 7/2018</t>
  </si>
  <si>
    <t>JUDr. Maxa Vladimír</t>
  </si>
  <si>
    <t>13 Kss 5/2018</t>
  </si>
  <si>
    <t>JUDr. Miluše Došková</t>
  </si>
  <si>
    <t>průtahy (152 věcí)</t>
  </si>
  <si>
    <t>JUDr. Tomáš Langášek, LL.M.</t>
  </si>
  <si>
    <t>průtahy; již dříve kárně trestán</t>
  </si>
  <si>
    <t>narušil důstojnost soudcovské funkce; jako soudce měnil obsah vyhlášeného rozhodnutí</t>
  </si>
  <si>
    <t>nevyhotovil a nepředal k doručení rozhodnutí ve 20 trestních věcech</t>
  </si>
  <si>
    <t>snížení platu o 20 % na 4 měsíce</t>
  </si>
  <si>
    <t>četné zaviněné a neodůvodněné průtahy ve vyřizovaných věcech, související s nevytížením jednacích dnů a nedostatečným výkonem</t>
  </si>
  <si>
    <t>v zákonné lhůtě nyvhotovila rozhodnutí (7 věcí); v 5 věcech neprovedla žádný úkon; v zákonné lhůtě nevyhotovila písemné odůvodnění rozhodnutí (2 věci)</t>
  </si>
  <si>
    <t>v zákonné lhůtě nevyhotovila rozhodnutí (22 věcí); ve 41 věcech neprovedla žádný úkon; v zákonné lhůtě nevyhotovila písemné odůvodnění rozhodnutí (5 věcí)</t>
  </si>
  <si>
    <t>16 Kss 5/2018</t>
  </si>
  <si>
    <t>11 Kss 8/2018</t>
  </si>
  <si>
    <t>Mgr. Ilona Miklová</t>
  </si>
  <si>
    <t>průtahy (87 věcí)</t>
  </si>
  <si>
    <t>v zákonné lhůtě nevyhotovila písemné odůvodnění rozhodnutí; průtahy</t>
  </si>
  <si>
    <t>zrušeno</t>
  </si>
  <si>
    <t>opožděný návrh</t>
  </si>
  <si>
    <t>13 Kss 1/2019</t>
  </si>
  <si>
    <t>16 Kss 1/2019</t>
  </si>
  <si>
    <t>11 Kss 1/2019</t>
  </si>
  <si>
    <t>JUDr. Libor Lhoťan</t>
  </si>
  <si>
    <t>JUDr. Iva Fialová</t>
  </si>
  <si>
    <t>o vazbě nerozhodla ve lhůtě</t>
  </si>
  <si>
    <t>jako soudce byl nečinný a přes opakovaná upozornění a prověrky zaviněným porušením svých povinností způsobil neodůvodněné průtahy v řízení (37 věcí)</t>
  </si>
  <si>
    <t>JUDr. Šárka Weberová</t>
  </si>
  <si>
    <t>spojeno s věcí 11 Kss 8/2013</t>
  </si>
  <si>
    <t xml:space="preserve">spojení věci s 11 Kss 7/2017 </t>
  </si>
  <si>
    <t>spojení věci s 11 Kss 5/2017</t>
  </si>
  <si>
    <t>spojení věci s 16 Kss 3/2018; od 3. 4. 2018 dočasně zproštěna funkce rozhodnutím ministra sprevdlnosti; námitky proti rozhodnutí zamítnuty usnesením ze dne 11. 4. 2018</t>
  </si>
  <si>
    <t>u spojených věcí započítáno pouze jednou</t>
  </si>
  <si>
    <t>snížení platu o 10% na 4 měsíce</t>
  </si>
  <si>
    <t>snížení platu o 20% na 8 měsíců</t>
  </si>
  <si>
    <t>Schválení dohody a uznání viny</t>
  </si>
  <si>
    <t>snížení platu o 12,5% na 1 rok</t>
  </si>
  <si>
    <t>snížení platu o 10% na 1 rok</t>
  </si>
  <si>
    <t>11 Kss 2/2019</t>
  </si>
  <si>
    <t>11 Kss 3/2019</t>
  </si>
  <si>
    <t>11 Kss 4/2019</t>
  </si>
  <si>
    <t>13 Kss 2/2019</t>
  </si>
  <si>
    <t>13 Kss 3/2019</t>
  </si>
  <si>
    <t>13 Kss 4/2019</t>
  </si>
  <si>
    <t>13 Kss 5/2019</t>
  </si>
  <si>
    <t>16 Kss 2/2019</t>
  </si>
  <si>
    <t>16 Kss 3/2019</t>
  </si>
  <si>
    <t>16 Kss 4/2019</t>
  </si>
  <si>
    <t>Mgr. Martin Parolek</t>
  </si>
  <si>
    <t>JUDr. Jaroslav Špička</t>
  </si>
  <si>
    <t>JUDr. Iveta Špelichová</t>
  </si>
  <si>
    <t>Mgr. Josef Havlík</t>
  </si>
  <si>
    <t>JUDr. Alena Plačková</t>
  </si>
  <si>
    <t>JUDr. Ing.arch, Ph.D. Kamil Podhola</t>
  </si>
  <si>
    <t>nerespektoval závazný právní názor a pokyny vrchního soudu, nerozhodoval v přiměřených lhůtach</t>
  </si>
  <si>
    <t>snížení platu o 10% na 6 měsíců</t>
  </si>
  <si>
    <t>neoznámil skutečnosti, pro které měl byl vyloučen z projednání věci</t>
  </si>
  <si>
    <t>průtahy a nedodržení lhůty pro vyřizování věci</t>
  </si>
  <si>
    <t>snížení platu o 25% na 6 měsíců</t>
  </si>
  <si>
    <t>nevyloučila se z rozhodování v trestní věci</t>
  </si>
  <si>
    <t>nevyhotovil rozhodnutí v zákonné lhůtě</t>
  </si>
  <si>
    <t>snížení platu o 10% na 3 měsíce</t>
  </si>
  <si>
    <t>nerespektoval závazný právní názor odvolacího soudu</t>
  </si>
  <si>
    <t>snížení platu o 30% na 2 roky</t>
  </si>
  <si>
    <t>Počet z Skutkový stav</t>
  </si>
  <si>
    <t>16 Kss 5/2019</t>
  </si>
  <si>
    <t>prodloužila nezákonně ochranné ústavní léčení</t>
  </si>
  <si>
    <t>snížení platu o 30 % na 12 měsíců</t>
  </si>
  <si>
    <t>stejná</t>
  </si>
  <si>
    <t>snížení platu o 25 % na 12 měsíců</t>
  </si>
  <si>
    <t>11 Kss 5/2019</t>
  </si>
  <si>
    <t>JUDr. et Mgr. Lenka Mrázková, Ph. D.</t>
  </si>
  <si>
    <t>nerozhodnula včas o vazbě</t>
  </si>
  <si>
    <t>snížení platu o 5 % na 3 měsíce</t>
  </si>
  <si>
    <t>předseda MS v Brně</t>
  </si>
  <si>
    <t>schválení dohody a uznání viny</t>
  </si>
  <si>
    <t>16 Kss 6/2019</t>
  </si>
  <si>
    <t>návrh na obnovu řízení ve věcech 16 Kss 6/2017 a 16 Kss 2/2018</t>
  </si>
  <si>
    <t>(prázdné)</t>
  </si>
  <si>
    <t>13 Kss 6/2019</t>
  </si>
  <si>
    <t>JUDr. Alexander Sotolář</t>
  </si>
  <si>
    <t>upravil písemný obsah protokolace ve významovém rozporu se
skutečnou výpovědí vyslýchaných osob</t>
  </si>
  <si>
    <t>odvolání z funkce předsedy senátu</t>
  </si>
  <si>
    <t>Mgr. Bc. Aleš Roztočil, LL.M</t>
  </si>
  <si>
    <t>11 Kss 1/2020</t>
  </si>
  <si>
    <t>Ministr spravedlnosti</t>
  </si>
  <si>
    <t>Mgr. Miroslav Sedláček</t>
  </si>
  <si>
    <t>jako předseda soudu určil insolvečního správce z obecné části seznamu insolvenčních správců, ačkoliv věděl, že má být určen insolvenční správce
ze zvláštní části seznamu insolvenčních správců</t>
  </si>
  <si>
    <t>snížení platu o 30 % na dobu 1 roku</t>
  </si>
  <si>
    <t>13 Kss 1/2020</t>
  </si>
  <si>
    <t>16 Kss 1/2020</t>
  </si>
  <si>
    <t>JUDr. Ivana Šoljaková</t>
  </si>
  <si>
    <t>nezachovala náležjtou úctu k soudci,  čímž
ohrozila důvěru v nezávislé, nestranné a spravedlivé rozhodování soudů</t>
  </si>
  <si>
    <t>snížení platu o 10 % na dobu 1 roku</t>
  </si>
  <si>
    <t>snížení platu
o 10% na 12 měsíců</t>
  </si>
  <si>
    <t>předseda/předsedkyně OS v Teplicích</t>
  </si>
  <si>
    <t>předseda/předsedkyně OS v Mostě</t>
  </si>
  <si>
    <t>předseda/předsedkyně OS v Příbrami</t>
  </si>
  <si>
    <t>odvolání z fuknce</t>
  </si>
  <si>
    <t>důtka nebo snížení platu</t>
  </si>
  <si>
    <t>11 Kss 2/2020</t>
  </si>
  <si>
    <t>po nabytí moci usnesení o obnově řízení nerozhodl v souladu s ustanovením § 287 tr. ř. o vazbě obviněného ani
neinformoval příslušnou věznici, ve které odsouzený trest odnětí svobody vykonával, o zrušení
vykonávaného trestu odnětí svobody, v důsledku čehož byl odsouzený až do nástupu dalšího
trestu odnětí svobody dne 5. května 2018, tj. po dobu 75 dnů, ve výkonu trestu odnětí svobody
nezákonně</t>
  </si>
  <si>
    <t>snížení platu o 5 % na 6 měsíců</t>
  </si>
  <si>
    <t>1. zproštění, 2. zastavení</t>
  </si>
  <si>
    <t>13 Kss 2/2020</t>
  </si>
  <si>
    <t>JUDr. Ing. Jan Veselý</t>
  </si>
  <si>
    <t>vykonává výdělečnou činnost živnostenským způsobem se záměrem činit tak soustavně a za účelem dosažení zisku</t>
  </si>
  <si>
    <t>spojení s věcí 13 Kss 4/2020</t>
  </si>
  <si>
    <t>13 Kss 3/2020</t>
  </si>
  <si>
    <t>neuvedl přesné, úplné a pravdivé informace v oznámení o osobním zájmu, o činnostech, majetku, příjmech, darech a závazcích</t>
  </si>
  <si>
    <t>snížení platu o 30% na 6 měsíců</t>
  </si>
  <si>
    <t>16 Kss 2/2020</t>
  </si>
  <si>
    <t>průtahy (52 věcí)</t>
  </si>
  <si>
    <t>11 Kss 3/2020</t>
  </si>
  <si>
    <t>JUDr. Ing. Filip Dienstbier, Ph.D.</t>
  </si>
  <si>
    <t>předseda/předsedkyně OS v Chrudimi</t>
  </si>
  <si>
    <t>JUDr. Mgr. Ing. Hynek Baňouch, Ph.D.</t>
  </si>
  <si>
    <t>v době trvání jeho dočasné pracovní neschopnosti realizoval vycházky a výuku na Fakultě
sociálních studií Masarykovy univerzity v Brně</t>
  </si>
  <si>
    <t>16 Kss 3/2020</t>
  </si>
  <si>
    <t>JUDr. Naděžda Miková</t>
  </si>
  <si>
    <t>NUTNÉ RUČNĚ PŘEPSAT NAVRHOVANOU SANKCI PRO ÚČELY GRAFU</t>
  </si>
  <si>
    <t>11 Kss 4/2020</t>
  </si>
  <si>
    <t>Mgr. Pavel Jaroš</t>
  </si>
  <si>
    <t>NUTNO ZKONTROLOVAT ZDA ŽALOBCE NEBYL Z NOVÉHO SOUDU, KTERÝ DOPOSUD NEBYL V TABULCE</t>
  </si>
  <si>
    <t>13 Kss 4/2020</t>
  </si>
  <si>
    <t>zneužíval přistup do elektronického informačního systému pro okresní soudy „ISAS“,</t>
  </si>
  <si>
    <t>spojení s věcí 13 Kss 2/2020</t>
  </si>
  <si>
    <t>16 Kss 4/2020</t>
  </si>
  <si>
    <t>JUDr. Petr Kacafírek</t>
  </si>
  <si>
    <t>nevydal příkaz k propuštění z vazby</t>
  </si>
  <si>
    <t>11 Kss 5/2020</t>
  </si>
  <si>
    <t>JUDr. Markéta Lehká, Ph.D.</t>
  </si>
  <si>
    <t>řízení pod vlivem alkoholu, použila znalecký posudek od znalkyně ve vztahu ke které vykonávala státní správu</t>
  </si>
  <si>
    <t xml:space="preserve">přerušeno </t>
  </si>
  <si>
    <t>13 Kss 5/2020</t>
  </si>
  <si>
    <t>JUDr. Bohuslav Petr, Ph.D.</t>
  </si>
  <si>
    <t>řídil motorové vozidlo, ačkoliv nebyl ve stavu umožňujícím bezpečný výkon této činnosti, a následně způsobil dopravní nehodu; odmítl podstoupit dechovou zkoušku i krevní vyšetření, a následně
včas neinformoval úplně a pravdivě vedení Krajského soudu v Českých Budějovicích o okolnostech této dopravní nehody</t>
  </si>
  <si>
    <t>16 Kss 5/2020</t>
  </si>
  <si>
    <t>manipulovala s usneseními ve spisu ve snaze zahladit, že bylo rozhodnuto samosoudcem nikoliv v senátu</t>
  </si>
  <si>
    <t>11 Kss 6/2020</t>
  </si>
  <si>
    <t>Mgr. Šárka Malíková Petříčková</t>
  </si>
  <si>
    <t>pozměnila výslednou podobu protokolů oproti diktovanému znění, průtahy</t>
  </si>
  <si>
    <t>spojeno s 13 Kss 6/2019</t>
  </si>
  <si>
    <t>Spojeno s 13 Kss 1/2020</t>
  </si>
  <si>
    <t>snížení platu o 15 % na 18 měsíců</t>
  </si>
  <si>
    <t>1. Schválení dohody a uznání viny; 2. zastavení řízení</t>
  </si>
  <si>
    <t>snížení platu o 5 % na 12 měsíců</t>
  </si>
  <si>
    <t>13 Kss 6/2020</t>
  </si>
  <si>
    <t>JUDr. Jitka Bartáková</t>
  </si>
  <si>
    <t>průtahy v řízení (19 věcí)</t>
  </si>
  <si>
    <t>16 Kss 6/2020</t>
  </si>
  <si>
    <t>JUDr. Eduard Wipplinger, JUDr. Libuše Chudíková, Mgr. Daniela Jeřábková</t>
  </si>
  <si>
    <t>postupovali v rozporu s principem právní jistoty, vážně zasáhli do práva na spravedlivý proces garantovaného článkem 36 Listiny základních práv a svobod a způsobili nedůvodné prodloužení trestního řízení</t>
  </si>
  <si>
    <t>návhr jde nově společně proti 3 žalovaným</t>
  </si>
  <si>
    <t>11 Kss 7/2020</t>
  </si>
  <si>
    <t>Mgr. Karel Šemík</t>
  </si>
  <si>
    <t>vstupoval do vnitřní databáze soudu a bez relevantního zákonného důvodu zde vyhledával informace o osobách či řízeních, které nesouvisely
s jeho rozhodovací činnost</t>
  </si>
  <si>
    <t>13 Kss 7/2020</t>
  </si>
  <si>
    <t>Mgr. Soňa Kacovská</t>
  </si>
  <si>
    <t>jako soudkyně Krajského soudu v Plzni převzala dne 17. 9. 2020 od Mgr. Miroslava Sedláčka, bývalého předsedy Krajského soudu v Plzni, jmenování do funkce předsedkyně senátu Krajského soudu v Plzni s účinností od 18. 9. 2020, byť si byla plně vědoma skutečnosti, že z důvodu svého zařazení na insolvenčním úseku soudu rozhoduje v souladu s insolvenčním zákonem jako samosoudkyně a funkci předsedkyně senátu tudíž nemůže řádně vykonávat, a této funkce se odmítla vzdát, byť k tomu byla Mgr. Alexandrem Kryslem, předsedou Krajského soudu v Plzni, písemně vyzvána dne 10. 11. 2020</t>
  </si>
  <si>
    <t>16 Kss 7/2020</t>
  </si>
  <si>
    <t>návhr na obnovu řízení</t>
  </si>
  <si>
    <t>11 Kss 8/2020</t>
  </si>
  <si>
    <t>průtahy, nepořídil zvukový záznam, nenadiktoval protokol, neprovedl důkazy</t>
  </si>
  <si>
    <t>13 Kss 8/2020</t>
  </si>
  <si>
    <t>vydal zjevně nezákonné usnesení o nařízení předběžného opatření</t>
  </si>
  <si>
    <t>16 Kss 1/2021</t>
  </si>
  <si>
    <t>16 Kss 2/2021</t>
  </si>
  <si>
    <t>13 Kss 1/2021</t>
  </si>
  <si>
    <t>11 Kss 1/2021</t>
  </si>
  <si>
    <t>11 Kss 2/2021</t>
  </si>
  <si>
    <t>Mgr. Iva Flaxová</t>
  </si>
  <si>
    <t>průtahy, porušování procesních předpisů, vydání rozhodnutí bez řádného a srozumitelného odůvodnění</t>
  </si>
  <si>
    <t>coby zodpovídající za obchodní úsek připustila, aby veškerý nápad věcí Cm probíhal fakticky v rozporu s platným rozvrhem práce</t>
  </si>
  <si>
    <t>předseda/předsedkyně OS v Třebíči</t>
  </si>
  <si>
    <t>Mgr. Jaroslav Krátký</t>
  </si>
  <si>
    <t>Mgr. Radka Mazurková</t>
  </si>
  <si>
    <t>překračování zákonné lhůty k vyhotovení a vypravení rozhodnutí</t>
  </si>
  <si>
    <t>překračovala zákonné lhůty k vyhotovení a vypravení rozhodnutí, odmítla vydat klíč od soudní budovy, který jí byl svěřen pouze po dobu trvání dosažitelnosti, odnesla soudní spisy mimo budovu bez souhlasu předsedkyně soudu, odmítla převzít službu dosažitelnosti mimo pracovní dobu dle stanoveného rozpisu</t>
  </si>
  <si>
    <t>11 Kss 3/2021</t>
  </si>
  <si>
    <t>11 Kss 4/2021</t>
  </si>
  <si>
    <t>11 Kss 5/2021</t>
  </si>
  <si>
    <t>16 Kss 3/2021</t>
  </si>
  <si>
    <t>16 Kss 4/2021</t>
  </si>
  <si>
    <t>16 Kss 5/2021</t>
  </si>
  <si>
    <t>16 Kss 6/2021</t>
  </si>
  <si>
    <t>13 Kss 2/2021</t>
  </si>
  <si>
    <t>13 Kss 3/2021</t>
  </si>
  <si>
    <t>13 Kss 4/2021</t>
  </si>
  <si>
    <t>13 Kss 5/2021</t>
  </si>
  <si>
    <t>Rozhodntuí</t>
  </si>
  <si>
    <t>snížení platu o 15 % na 5 měsíců</t>
  </si>
  <si>
    <t>JUDr. Pavel Benda</t>
  </si>
  <si>
    <t>Mgr. Ing. Silvie Svobodová</t>
  </si>
  <si>
    <t>instruovala referentku soudní kanceláře k vyznačení data vypravené písemného vyhotovení rozsudků, aniž by fakticky písemné vyhotovení rozsudků kanceláři předložila</t>
  </si>
  <si>
    <t>postupovala v příkrém rozporu se zjištěným skutkovým stavem a v rozporu se zněním trestního řádu, když neodvolala přerušení výkonu trestu a výkon trestu odnětí svobody odsouzeného dále přerušila, přestože byla informována o jednání odsouzeného, který v rozporu s jím uváděným zdravotním stavem žil aktivním společenským a sportovním životem a pohyboval se bez asistence jakýchkoliv, natož pak poučených osob, což vzbuzovalo závažné pochyby o tom, zda důvody pro přerušení trestu nadále trvají, a zjištěné skutečnosti nijak nereflektovala</t>
  </si>
  <si>
    <t>Mgr. Darina Michorová</t>
  </si>
  <si>
    <t>instruovala referentku soudní kanceláře k vyznačení data vypravené písemného vyhotovení rozsudků, aniž by fakticky písemné vyhotovení rozsudků kanceláři předložila a překračovala zákonné lhůty k vypravování rozsudků</t>
  </si>
  <si>
    <t>nečinnost, průtahy, zrušení jednání pro nemoc soudce, ačkoliv z evidence docházky, absenční karty a odevzdaného docházkového listu žádná nepřítomnost soudkyně nevyplývala, účelové odročování</t>
  </si>
  <si>
    <t>JUDr. Adriana Pilařová</t>
  </si>
  <si>
    <t>účastnil se hromadné akce spojené s osobou kontroverzní pověsti i pře sto, že v rámci vládou vyhlášeného nouzového stavu byla přijata krizová opatření spočívající v celodenním omezení svobody pohybu, nařízení pobytu v místě bydliště a zákazu přítomnosti veřejnosti v provozovnách stravovacích služeb a lhal o tom médiím</t>
  </si>
  <si>
    <t>Mgr. Karel Knaifl</t>
  </si>
  <si>
    <t>nevhodné chování k nezletilé poškozené včetně osobního setkání</t>
  </si>
  <si>
    <t>JUDr. Marcela Buštová</t>
  </si>
  <si>
    <t>průtahy a nedodržování lhůt</t>
  </si>
  <si>
    <t>Mgr. Michal Novotný</t>
  </si>
  <si>
    <t>průtahy a nedodržování lhůt; porušila procesní předpisy či vydala rozhodnutí, která neobsahovala řádné a srozumitelné odůvodnění</t>
  </si>
  <si>
    <t>13 Kss 6/2021</t>
  </si>
  <si>
    <t>11 Kss 6/2021</t>
  </si>
  <si>
    <t>11 Kss 7/2021</t>
  </si>
  <si>
    <t>16 Kss 1/2022</t>
  </si>
  <si>
    <t>13 Kss 1/2022</t>
  </si>
  <si>
    <t>11 Kss 1/2022</t>
  </si>
  <si>
    <t>Mgr. Kateřina Bornová</t>
  </si>
  <si>
    <t>snížnení platu o 10 % na 3 měsíce</t>
  </si>
  <si>
    <t>stav ke dni 7. 2. 2022</t>
  </si>
  <si>
    <t>JUDr. Soňa Wildová</t>
  </si>
  <si>
    <t>návrh na zahájení řízení o způsobilosti soudkyně vykonávat svou funkci z důvodu nepříznivého zdravotního stavu</t>
  </si>
  <si>
    <t>určení, že kárně obviněná není způsobilá k výkonu funkce soudce</t>
  </si>
  <si>
    <t>Mimo:</t>
  </si>
  <si>
    <t>JUDr. Ing. Arch. Zdeněk Blažek</t>
  </si>
  <si>
    <t>průtahy způsiběné činěním neúčelných, nekoncentrovaných a k rychlému projednání a rozhodnutí věci nesměřujících úkonů</t>
  </si>
  <si>
    <t>předseda/předsedkyně OS ve Vyškově</t>
  </si>
  <si>
    <t>JUDr. Petr Doležel</t>
  </si>
  <si>
    <t>snížení platu o 20 % na 5 měsíců</t>
  </si>
  <si>
    <t>návrh na obnovu řízení ve věci sp. zn. 16 Kss 8/2017</t>
  </si>
  <si>
    <t>Milan Virag</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</si>
</sst>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38"/>
      <scheme val="minor"/>
    </font>
    <font>
      <b/>
      <sz val="14"/>
      <name val="Garamond"/>
      <family val="1"/>
      <charset val="238"/>
    </font>
    <font>
      <b/>
      <sz val="12"/>
      <name val="Garamond"/>
      <family val="1"/>
      <charset val="238"/>
    </font>
    <font>
      <sz val="12"/>
      <name val="Garamond"/>
      <family val="1"/>
      <charset val="238"/>
    </font>
    <font>
      <sz val="11"/>
      <name val="Garamond"/>
      <family val="1"/>
      <charset val="238"/>
    </font>
    <font>
      <sz val="11"/>
      <color theme="1"/>
      <name val="Garamond"/>
      <family val="1"/>
      <charset val="238"/>
    </font>
    <font>
      <b/>
      <sz val="9"/>
      <color indexed="81"/>
      <name val="Tahoma"/>
      <family val="2"/>
      <charset val="238"/>
    </font>
    <font>
      <sz val="9"/>
      <color indexed="81"/>
      <name val="Tahoma"/>
      <family val="2"/>
      <charset val="238"/>
    </font>
    <font>
      <b/>
      <sz val="11"/>
      <color theme="1"/>
      <name val="Calibri"/>
      <family val="2"/>
      <charset val="238"/>
      <scheme val="minor"/>
    </font>
    <font>
      <b/>
      <sz val="11"/>
      <color theme="1"/>
      <name val="Garamond"/>
      <family val="1"/>
      <charset val="238"/>
    </font>
    <font>
      <b/>
      <sz val="14"/>
      <color theme="1"/>
      <name val="Garamond"/>
      <family val="1"/>
      <charset val="238"/>
    </font>
    <font>
      <sz val="11"/>
      <color theme="1"/>
      <name val="Calibri"/>
      <family val="2"/>
      <charset val="238"/>
      <scheme val="minor"/>
    </font>
    <font>
      <sz val="11"/>
      <color theme="1"/>
      <name val="Garamond"/>
      <family val="1"/>
      <charset val="238"/>
    </font>
    <font>
      <b/>
      <sz val="11"/>
      <color rgb="FFFF0000"/>
      <name val="Calibri"/>
      <family val="2"/>
      <charset val="238"/>
      <scheme val="minor"/>
    </font>
    <font>
      <b/>
      <sz val="11"/>
      <color rgb="FFFF0000"/>
      <name val="Garamond"/>
      <family val="1"/>
      <charset val="238"/>
    </font>
    <font>
      <b/>
      <sz val="12"/>
      <color rgb="FFFF0000"/>
      <name val="Garamond"/>
      <family val="1"/>
      <charset val="238"/>
    </font>
    <font>
      <sz val="11"/>
      <color theme="1"/>
      <name val="Garamond"/>
    </font>
  </fonts>
  <fills count="10">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57E3AA"/>
        <bgColor indexed="64"/>
      </patternFill>
    </fill>
    <fill>
      <patternFill patternType="solid">
        <fgColor theme="7" tint="0.59999389629810485"/>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9AD35B"/>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s>
  <cellStyleXfs count="2">
    <xf numFmtId="0" fontId="0" fillId="0" borderId="0"/>
    <xf numFmtId="9" fontId="11" fillId="0" borderId="0" applyFont="0" applyFill="0" applyBorder="0" applyAlignment="0" applyProtection="0"/>
  </cellStyleXfs>
  <cellXfs count="78">
    <xf numFmtId="0" fontId="0" fillId="0" borderId="0" xfId="0"/>
    <xf numFmtId="0" fontId="0" fillId="0" borderId="0" xfId="0"/>
    <xf numFmtId="0" fontId="4" fillId="0" borderId="1" xfId="0" applyFont="1" applyFill="1" applyBorder="1" applyAlignment="1">
      <alignment horizontal="left" vertical="top" wrapText="1"/>
    </xf>
    <xf numFmtId="0" fontId="4" fillId="0" borderId="1" xfId="0" applyNumberFormat="1" applyFont="1" applyFill="1" applyBorder="1" applyAlignment="1">
      <alignment horizontal="left" vertical="top" wrapText="1"/>
    </xf>
    <xf numFmtId="0" fontId="0" fillId="0" borderId="0" xfId="0" applyBorder="1"/>
    <xf numFmtId="0" fontId="4" fillId="0" borderId="0" xfId="0" applyFont="1" applyFill="1" applyBorder="1" applyAlignment="1">
      <alignment vertical="top" wrapText="1"/>
    </xf>
    <xf numFmtId="0" fontId="0" fillId="0" borderId="0" xfId="0" pivotButton="1"/>
    <xf numFmtId="0" fontId="0" fillId="0" borderId="0" xfId="0" applyAlignment="1">
      <alignment horizontal="left"/>
    </xf>
    <xf numFmtId="0" fontId="0" fillId="0" borderId="0" xfId="0" applyNumberFormat="1"/>
    <xf numFmtId="0" fontId="5" fillId="0" borderId="0" xfId="0" applyFont="1" applyAlignment="1">
      <alignment wrapText="1"/>
    </xf>
    <xf numFmtId="0" fontId="4" fillId="3" borderId="1" xfId="0" applyFont="1" applyFill="1" applyBorder="1" applyAlignment="1">
      <alignment horizontal="left" vertical="top" wrapText="1"/>
    </xf>
    <xf numFmtId="0" fontId="5" fillId="0" borderId="0" xfId="0" applyFont="1" applyBorder="1" applyAlignment="1">
      <alignment horizontal="left"/>
    </xf>
    <xf numFmtId="0" fontId="12" fillId="0" borderId="0" xfId="0" applyFont="1" applyAlignment="1">
      <alignment horizontal="left"/>
    </xf>
    <xf numFmtId="0" fontId="9" fillId="5" borderId="2" xfId="0" applyFont="1" applyFill="1" applyBorder="1" applyAlignment="1">
      <alignment horizontal="center"/>
    </xf>
    <xf numFmtId="0" fontId="5" fillId="0" borderId="2" xfId="0" applyFont="1" applyBorder="1" applyAlignment="1">
      <alignment horizontal="left"/>
    </xf>
    <xf numFmtId="0" fontId="5" fillId="0" borderId="2" xfId="0" applyNumberFormat="1" applyFont="1" applyBorder="1" applyAlignment="1">
      <alignment horizontal="center"/>
    </xf>
    <xf numFmtId="0" fontId="9" fillId="0" borderId="2" xfId="0" applyFont="1" applyBorder="1" applyAlignment="1">
      <alignment horizontal="left"/>
    </xf>
    <xf numFmtId="0" fontId="9" fillId="0" borderId="2" xfId="0" applyNumberFormat="1" applyFont="1" applyBorder="1" applyAlignment="1">
      <alignment horizontal="center"/>
    </xf>
    <xf numFmtId="9" fontId="5" fillId="0" borderId="2" xfId="1" applyNumberFormat="1" applyFont="1" applyBorder="1"/>
    <xf numFmtId="9" fontId="9" fillId="0" borderId="2" xfId="0" applyNumberFormat="1" applyFont="1" applyBorder="1"/>
    <xf numFmtId="0" fontId="9" fillId="5" borderId="2" xfId="0" applyFont="1" applyFill="1" applyBorder="1" applyAlignment="1">
      <alignment horizontal="center" vertical="center"/>
    </xf>
    <xf numFmtId="0" fontId="5" fillId="0" borderId="2" xfId="0" applyNumberFormat="1" applyFont="1" applyBorder="1" applyAlignment="1">
      <alignment horizontal="center" vertical="center"/>
    </xf>
    <xf numFmtId="9" fontId="5" fillId="0" borderId="2" xfId="0" applyNumberFormat="1" applyFont="1" applyBorder="1" applyAlignment="1">
      <alignment horizontal="right" vertical="center"/>
    </xf>
    <xf numFmtId="9" fontId="9" fillId="0" borderId="2" xfId="0" applyNumberFormat="1" applyFont="1" applyFill="1" applyBorder="1" applyAlignment="1">
      <alignment horizontal="right" vertical="center"/>
    </xf>
    <xf numFmtId="0" fontId="13" fillId="0" borderId="0" xfId="0" applyFont="1"/>
    <xf numFmtId="9" fontId="5" fillId="0" borderId="2" xfId="0" applyNumberFormat="1" applyFont="1" applyBorder="1"/>
    <xf numFmtId="0" fontId="9" fillId="0" borderId="2" xfId="0" applyFont="1" applyBorder="1"/>
    <xf numFmtId="0" fontId="9" fillId="0" borderId="2" xfId="0" applyNumberFormat="1" applyFont="1" applyFill="1" applyBorder="1" applyAlignment="1">
      <alignment horizontal="center"/>
    </xf>
    <xf numFmtId="9" fontId="0" fillId="0" borderId="2" xfId="0" applyNumberFormat="1" applyBorder="1"/>
    <xf numFmtId="0" fontId="5" fillId="0" borderId="2" xfId="0" applyFont="1" applyFill="1" applyBorder="1" applyAlignment="1">
      <alignment horizontal="left"/>
    </xf>
    <xf numFmtId="0" fontId="9" fillId="0" borderId="2" xfId="0" applyFont="1" applyFill="1" applyBorder="1" applyAlignment="1">
      <alignment horizontal="left"/>
    </xf>
    <xf numFmtId="9" fontId="8" fillId="0" borderId="2" xfId="0" applyNumberFormat="1" applyFont="1" applyBorder="1"/>
    <xf numFmtId="0" fontId="14" fillId="0" borderId="0" xfId="0" applyFont="1"/>
    <xf numFmtId="0" fontId="9" fillId="5" borderId="2" xfId="0" applyFont="1" applyFill="1" applyBorder="1"/>
    <xf numFmtId="0" fontId="9" fillId="0" borderId="2" xfId="0" applyNumberFormat="1" applyFont="1" applyFill="1" applyBorder="1"/>
    <xf numFmtId="0" fontId="5" fillId="0" borderId="2" xfId="0" applyFont="1" applyBorder="1"/>
    <xf numFmtId="0" fontId="0" fillId="0" borderId="2" xfId="0" applyNumberFormat="1" applyFont="1" applyBorder="1"/>
    <xf numFmtId="0" fontId="5" fillId="6" borderId="2" xfId="0" applyFont="1" applyFill="1" applyBorder="1" applyAlignment="1">
      <alignment horizontal="justify"/>
    </xf>
    <xf numFmtId="9" fontId="5" fillId="0" borderId="2" xfId="0" applyNumberFormat="1" applyFont="1" applyFill="1" applyBorder="1"/>
    <xf numFmtId="0" fontId="9" fillId="0" borderId="0" xfId="0" applyFont="1" applyBorder="1" applyAlignment="1">
      <alignment horizontal="left"/>
    </xf>
    <xf numFmtId="0" fontId="8" fillId="0" borderId="0" xfId="0" applyFont="1"/>
    <xf numFmtId="0" fontId="5" fillId="0" borderId="0" xfId="0" applyNumberFormat="1" applyFont="1" applyBorder="1" applyAlignment="1">
      <alignment horizontal="center"/>
    </xf>
    <xf numFmtId="9" fontId="5" fillId="0" borderId="0" xfId="1" applyNumberFormat="1" applyFont="1" applyBorder="1"/>
    <xf numFmtId="0" fontId="9" fillId="0" borderId="0" xfId="0" applyNumberFormat="1" applyFont="1" applyBorder="1" applyAlignment="1">
      <alignment horizontal="center"/>
    </xf>
    <xf numFmtId="9" fontId="9" fillId="0" borderId="0" xfId="0" applyNumberFormat="1" applyFont="1" applyBorder="1"/>
    <xf numFmtId="0" fontId="5" fillId="7" borderId="0" xfId="0" applyFont="1" applyFill="1"/>
    <xf numFmtId="0" fontId="9" fillId="0" borderId="2" xfId="0" applyNumberFormat="1" applyFont="1" applyFill="1" applyBorder="1" applyAlignment="1">
      <alignment horizontal="center" vertical="center"/>
    </xf>
    <xf numFmtId="0" fontId="14" fillId="8" borderId="0" xfId="0" applyFont="1" applyFill="1"/>
    <xf numFmtId="0" fontId="12" fillId="0" borderId="2" xfId="0" applyNumberFormat="1" applyFont="1" applyBorder="1" applyAlignment="1">
      <alignment horizontal="center"/>
    </xf>
    <xf numFmtId="0" fontId="12" fillId="0" borderId="2" xfId="0" applyFont="1" applyBorder="1" applyAlignment="1">
      <alignment horizontal="left"/>
    </xf>
    <xf numFmtId="1" fontId="0" fillId="0" borderId="0" xfId="0" applyNumberFormat="1"/>
    <xf numFmtId="0" fontId="10" fillId="0" borderId="1" xfId="0" applyFont="1" applyBorder="1" applyAlignment="1">
      <alignment horizontal="left" vertical="top" wrapText="1"/>
    </xf>
    <xf numFmtId="0" fontId="5" fillId="0" borderId="1" xfId="0" applyFont="1" applyBorder="1" applyAlignment="1">
      <alignment horizontal="left" vertical="top" wrapText="1"/>
    </xf>
    <xf numFmtId="0" fontId="15"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1" xfId="0" applyFont="1" applyFill="1" applyBorder="1" applyAlignment="1" applyProtection="1">
      <alignment horizontal="left" vertical="top" wrapText="1"/>
      <protection hidden="1"/>
    </xf>
    <xf numFmtId="0" fontId="3" fillId="2" borderId="1" xfId="0" applyFont="1" applyFill="1" applyBorder="1" applyAlignment="1">
      <alignment horizontal="left" vertical="top" wrapText="1"/>
    </xf>
    <xf numFmtId="0" fontId="4" fillId="4" borderId="1" xfId="0" applyFont="1" applyFill="1" applyBorder="1" applyAlignment="1">
      <alignment horizontal="left" vertical="top" wrapText="1"/>
    </xf>
    <xf numFmtId="14" fontId="4" fillId="0" borderId="1" xfId="0" applyNumberFormat="1" applyFont="1" applyFill="1" applyBorder="1" applyAlignment="1">
      <alignment horizontal="left" vertical="top" wrapText="1"/>
    </xf>
    <xf numFmtId="0" fontId="5" fillId="0" borderId="1" xfId="0" applyFont="1" applyFill="1" applyBorder="1" applyAlignment="1">
      <alignment horizontal="left" vertical="top" wrapText="1"/>
    </xf>
    <xf numFmtId="0" fontId="4" fillId="7" borderId="1" xfId="0" applyFont="1" applyFill="1" applyBorder="1" applyAlignment="1">
      <alignment horizontal="left" vertical="top" wrapText="1"/>
    </xf>
    <xf numFmtId="0" fontId="5" fillId="7" borderId="1" xfId="0" applyFont="1" applyFill="1" applyBorder="1" applyAlignment="1">
      <alignment horizontal="left" vertical="top" wrapText="1"/>
    </xf>
    <xf numFmtId="0" fontId="14" fillId="0" borderId="1" xfId="0" applyFont="1" applyBorder="1" applyAlignment="1">
      <alignment horizontal="left" vertical="top" wrapText="1"/>
    </xf>
    <xf numFmtId="0" fontId="4" fillId="9" borderId="1" xfId="0" applyFont="1" applyFill="1" applyBorder="1" applyAlignment="1">
      <alignment horizontal="left" vertical="top" wrapText="1"/>
    </xf>
    <xf numFmtId="0" fontId="5" fillId="9" borderId="1" xfId="0" applyFont="1" applyFill="1" applyBorder="1" applyAlignment="1">
      <alignment horizontal="left" vertical="top" wrapText="1"/>
    </xf>
    <xf numFmtId="0" fontId="4" fillId="0" borderId="1" xfId="0" applyFont="1" applyBorder="1" applyAlignment="1">
      <alignment horizontal="left" vertical="top" wrapText="1"/>
    </xf>
    <xf numFmtId="0" fontId="5" fillId="0" borderId="3" xfId="0" applyFont="1" applyFill="1" applyBorder="1" applyAlignment="1">
      <alignment horizontal="left"/>
    </xf>
    <xf numFmtId="0" fontId="0" fillId="0" borderId="4" xfId="0" applyBorder="1" applyAlignment="1">
      <alignment horizontal="center"/>
    </xf>
    <xf numFmtId="0" fontId="0" fillId="0" borderId="2" xfId="0" applyBorder="1" applyAlignment="1">
      <alignment horizontal="center"/>
    </xf>
    <xf numFmtId="0" fontId="16" fillId="0" borderId="0" xfId="0" pivotButton="1" applyFont="1"/>
    <xf numFmtId="0" fontId="16" fillId="0" borderId="0" xfId="0" applyFont="1"/>
    <xf numFmtId="0" fontId="16" fillId="0" borderId="0" xfId="0" applyFont="1" applyAlignment="1">
      <alignment horizontal="left"/>
    </xf>
    <xf numFmtId="0" fontId="16" fillId="0" borderId="0" xfId="0" applyNumberFormat="1" applyFont="1"/>
    <xf numFmtId="0" fontId="5" fillId="4" borderId="1" xfId="0" applyFont="1" applyFill="1" applyBorder="1" applyAlignment="1">
      <alignment horizontal="left" vertical="top" wrapText="1"/>
    </xf>
    <xf numFmtId="0" fontId="5" fillId="0" borderId="0" xfId="0" applyFont="1" applyAlignment="1">
      <alignment vertical="top" wrapText="1"/>
    </xf>
    <xf numFmtId="0" fontId="9" fillId="0" borderId="0" xfId="0" applyFont="1" applyAlignment="1">
      <alignment horizontal="center"/>
    </xf>
    <xf numFmtId="0" fontId="1" fillId="2" borderId="1" xfId="0" applyFont="1" applyFill="1" applyBorder="1" applyAlignment="1">
      <alignment horizontal="left" vertical="top" wrapText="1"/>
    </xf>
    <xf numFmtId="0" fontId="2" fillId="2" borderId="1" xfId="0" applyFont="1" applyFill="1" applyBorder="1" applyAlignment="1">
      <alignment horizontal="left" vertical="top" wrapText="1"/>
    </xf>
  </cellXfs>
  <cellStyles count="2">
    <cellStyle name="Normální" xfId="0" builtinId="0"/>
    <cellStyle name="Procenta" xfId="1" builtinId="5"/>
  </cellStyles>
  <dxfs count="3">
    <dxf>
      <font>
        <name val="Garamond"/>
        <scheme val="none"/>
      </font>
    </dxf>
    <dxf>
      <font>
        <name val="Garamond"/>
        <scheme val="none"/>
      </font>
    </dxf>
    <dxf>
      <font>
        <name val="Garamond"/>
        <scheme val="none"/>
      </font>
    </dxf>
  </dxfs>
  <tableStyles count="0" defaultTableStyle="TableStyleMedium9" defaultPivotStyle="PivotStyleLight16"/>
  <colors>
    <mruColors>
      <color rgb="FF9AD35B"/>
      <color rgb="FF57E3AA"/>
      <color rgb="FF70AC2E"/>
      <color rgb="FF6BA42C"/>
      <color rgb="FFB2DE82"/>
      <color rgb="FFB6DF89"/>
      <color rgb="FFD8EE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pivotCacheDefinition" Target="pivotCache/pivotCacheDefinition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pivotCacheDefinition" Target="pivotCache/pivotCacheDefinition7.xml"/><Relationship Id="rId10" Type="http://schemas.openxmlformats.org/officeDocument/2006/relationships/pivotCacheDefinition" Target="pivotCache/pivotCacheDefinition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pivotCacheDefinition" Target="pivotCache/pivotCacheDefinition6.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dLbls>
            <c:txPr>
              <a:bodyPr/>
              <a:lstStyle/>
              <a:p>
                <a:pPr>
                  <a:defRPr>
                    <a:latin typeface="Garamond" pitchFamily="18" charset="0"/>
                  </a:defRPr>
                </a:pPr>
                <a:endParaRPr lang="cs-CZ"/>
              </a:p>
            </c:txPr>
            <c:showLegendKey val="0"/>
            <c:showVal val="1"/>
            <c:showCatName val="0"/>
            <c:showSerName val="0"/>
            <c:showPercent val="0"/>
            <c:showBubbleSize val="0"/>
            <c:showLeaderLines val="1"/>
          </c:dLbls>
          <c:cat>
            <c:strRef>
              <c:f>'kární žalobci'!$D$4:$D$11</c:f>
              <c:strCache>
                <c:ptCount val="8"/>
                <c:pt idx="0">
                  <c:v>předsedové OS</c:v>
                </c:pt>
                <c:pt idx="1">
                  <c:v>předsedové KS</c:v>
                </c:pt>
                <c:pt idx="2">
                  <c:v>předseda MS v Praze</c:v>
                </c:pt>
                <c:pt idx="3">
                  <c:v>předseda MS v Brně</c:v>
                </c:pt>
                <c:pt idx="4">
                  <c:v>předseda VS v Praze</c:v>
                </c:pt>
                <c:pt idx="5">
                  <c:v>předseda Nejvyššího soudu</c:v>
                </c:pt>
                <c:pt idx="6">
                  <c:v>ministr spravedlnosti</c:v>
                </c:pt>
                <c:pt idx="7">
                  <c:v>veřejný ochránce práv</c:v>
                </c:pt>
              </c:strCache>
            </c:strRef>
          </c:cat>
          <c:val>
            <c:numRef>
              <c:f>'kární žalobci'!$E$4:$E$11</c:f>
              <c:numCache>
                <c:formatCode>0</c:formatCode>
                <c:ptCount val="8"/>
                <c:pt idx="0" formatCode="General">
                  <c:v>168</c:v>
                </c:pt>
                <c:pt idx="1">
                  <c:v>45</c:v>
                </c:pt>
                <c:pt idx="2" formatCode="General">
                  <c:v>37</c:v>
                </c:pt>
                <c:pt idx="3" formatCode="General">
                  <c:v>2</c:v>
                </c:pt>
                <c:pt idx="4" formatCode="General">
                  <c:v>1</c:v>
                </c:pt>
                <c:pt idx="5" formatCode="General">
                  <c:v>7</c:v>
                </c:pt>
                <c:pt idx="6" formatCode="General">
                  <c:v>40</c:v>
                </c:pt>
                <c:pt idx="7" formatCode="General">
                  <c:v>3</c:v>
                </c:pt>
              </c:numCache>
            </c:numRef>
          </c:val>
        </c:ser>
        <c:dLbls>
          <c:showLegendKey val="0"/>
          <c:showVal val="0"/>
          <c:showCatName val="0"/>
          <c:showSerName val="0"/>
          <c:showPercent val="0"/>
          <c:showBubbleSize val="0"/>
          <c:showLeaderLines val="1"/>
        </c:dLbls>
      </c:pie3DChart>
    </c:plotArea>
    <c:legend>
      <c:legendPos val="r"/>
      <c:overlay val="0"/>
      <c:txPr>
        <a:bodyPr/>
        <a:lstStyle/>
        <a:p>
          <a:pPr>
            <a:defRPr>
              <a:latin typeface="Garamond" pitchFamily="18" charset="0"/>
            </a:defRPr>
          </a:pPr>
          <a:endParaRPr lang="cs-CZ"/>
        </a:p>
      </c:txPr>
    </c:legend>
    <c:plotVisOnly val="1"/>
    <c:dispBlanksAs val="zero"/>
    <c:showDLblsOverMax val="0"/>
  </c:chart>
  <c:printSettings>
    <c:headerFooter/>
    <c:pageMargins b="0.78740157499999996" l="0.70000000000000062" r="0.70000000000000062" t="0.78740157499999996"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Garamond" panose="02020404030301010803" pitchFamily="18" charset="0"/>
              </a:defRPr>
            </a:pPr>
            <a:r>
              <a:rPr lang="cs-CZ">
                <a:latin typeface="Garamond" panose="02020404030301010803" pitchFamily="18" charset="0"/>
              </a:rPr>
              <a:t>Výsledek řízení</a:t>
            </a:r>
          </a:p>
        </c:rich>
      </c:tx>
      <c:layout>
        <c:manualLayout>
          <c:xMode val="edge"/>
          <c:yMode val="edge"/>
          <c:x val="0.66787639710716629"/>
          <c:y val="1.5186028853454821E-2"/>
        </c:manualLayout>
      </c:layout>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dLbls>
            <c:numFmt formatCode="General" sourceLinked="0"/>
            <c:txPr>
              <a:bodyPr/>
              <a:lstStyle/>
              <a:p>
                <a:pPr>
                  <a:defRPr>
                    <a:latin typeface="Garamond" panose="02020404030301010803" pitchFamily="18" charset="0"/>
                  </a:defRPr>
                </a:pPr>
                <a:endParaRPr lang="cs-CZ"/>
              </a:p>
            </c:txPr>
            <c:showLegendKey val="0"/>
            <c:showVal val="1"/>
            <c:showCatName val="0"/>
            <c:showSerName val="0"/>
            <c:showPercent val="0"/>
            <c:showBubbleSize val="0"/>
            <c:showLeaderLines val="1"/>
          </c:dLbls>
          <c:cat>
            <c:strRef>
              <c:f>'Výsledek kárného řízení'!$A$26:$A$38</c:f>
              <c:strCache>
                <c:ptCount val="13"/>
                <c:pt idx="0">
                  <c:v>uznání viny</c:v>
                </c:pt>
                <c:pt idx="1">
                  <c:v>zastavení řízení</c:v>
                </c:pt>
                <c:pt idx="2">
                  <c:v>zproštění</c:v>
                </c:pt>
                <c:pt idx="3">
                  <c:v>1. uznání viny; 2. zproštění</c:v>
                </c:pt>
                <c:pt idx="4">
                  <c:v>povolení obnovy říz.</c:v>
                </c:pt>
                <c:pt idx="5">
                  <c:v>1. uznání viny; 2. zproštění; 3. zastavení</c:v>
                </c:pt>
                <c:pt idx="6">
                  <c:v>zamítnutí obnovy řízení</c:v>
                </c:pt>
                <c:pt idx="7">
                  <c:v>1. Uznání viny; 2. zastavení řízení</c:v>
                </c:pt>
                <c:pt idx="8">
                  <c:v>nezpůsobilost k výkonu</c:v>
                </c:pt>
                <c:pt idx="9">
                  <c:v>schválení dohody a uznání viny</c:v>
                </c:pt>
                <c:pt idx="10">
                  <c:v>1. zproštění, 2. zastavení</c:v>
                </c:pt>
                <c:pt idx="11">
                  <c:v>1. Schválení dohody a uznání viny; 2. zastavení řízení</c:v>
                </c:pt>
                <c:pt idx="12">
                  <c:v>zrušeno</c:v>
                </c:pt>
              </c:strCache>
            </c:strRef>
          </c:cat>
          <c:val>
            <c:numRef>
              <c:f>'Výsledek kárného řízení'!$B$26:$B$38</c:f>
              <c:numCache>
                <c:formatCode>General</c:formatCode>
                <c:ptCount val="13"/>
                <c:pt idx="0">
                  <c:v>107</c:v>
                </c:pt>
                <c:pt idx="1">
                  <c:v>79</c:v>
                </c:pt>
                <c:pt idx="2">
                  <c:v>39</c:v>
                </c:pt>
                <c:pt idx="3">
                  <c:v>15</c:v>
                </c:pt>
                <c:pt idx="4">
                  <c:v>2</c:v>
                </c:pt>
                <c:pt idx="5">
                  <c:v>8</c:v>
                </c:pt>
                <c:pt idx="6">
                  <c:v>5</c:v>
                </c:pt>
                <c:pt idx="7">
                  <c:v>2</c:v>
                </c:pt>
                <c:pt idx="8">
                  <c:v>3</c:v>
                </c:pt>
                <c:pt idx="9">
                  <c:v>15</c:v>
                </c:pt>
                <c:pt idx="10">
                  <c:v>3</c:v>
                </c:pt>
                <c:pt idx="11">
                  <c:v>2</c:v>
                </c:pt>
                <c:pt idx="12">
                  <c:v>1</c:v>
                </c:pt>
              </c:numCache>
            </c:numRef>
          </c:val>
        </c:ser>
        <c:dLbls>
          <c:showLegendKey val="0"/>
          <c:showVal val="0"/>
          <c:showCatName val="0"/>
          <c:showSerName val="0"/>
          <c:showPercent val="1"/>
          <c:showBubbleSize val="0"/>
          <c:showLeaderLines val="1"/>
        </c:dLbls>
      </c:pie3DChart>
    </c:plotArea>
    <c:legend>
      <c:legendPos val="r"/>
      <c:layout>
        <c:manualLayout>
          <c:xMode val="edge"/>
          <c:yMode val="edge"/>
          <c:x val="0.65501519410665388"/>
          <c:y val="0.15797535558624648"/>
          <c:w val="0.32131616684009173"/>
          <c:h val="0.77288755762021777"/>
        </c:manualLayout>
      </c:layout>
      <c:overlay val="0"/>
      <c:txPr>
        <a:bodyPr/>
        <a:lstStyle/>
        <a:p>
          <a:pPr>
            <a:defRPr>
              <a:latin typeface="Garamond" panose="02020404030301010803" pitchFamily="18" charset="0"/>
            </a:defRPr>
          </a:pPr>
          <a:endParaRPr lang="cs-CZ"/>
        </a:p>
      </c:txPr>
    </c:legend>
    <c:plotVisOnly val="1"/>
    <c:dispBlanksAs val="zero"/>
    <c:showDLblsOverMax val="0"/>
  </c:chart>
  <c:printSettings>
    <c:headerFooter/>
    <c:pageMargins b="0.78740157499999996" l="0.70000000000000062" r="0.70000000000000062" t="0.7874015749999999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cs-CZ"/>
              <a:t>Důvody zastavení</a:t>
            </a:r>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dLbls>
            <c:showLegendKey val="0"/>
            <c:showVal val="1"/>
            <c:showCatName val="0"/>
            <c:showSerName val="0"/>
            <c:showPercent val="0"/>
            <c:showBubbleSize val="0"/>
            <c:showLeaderLines val="1"/>
          </c:dLbls>
          <c:cat>
            <c:strRef>
              <c:f>'Důvody zastavení'!$A$23:$A$32</c:f>
              <c:strCache>
                <c:ptCount val="10"/>
                <c:pt idx="0">
                  <c:v>rezignace na funkci soudce</c:v>
                </c:pt>
                <c:pt idx="1">
                  <c:v>zpětvzetí žaloby</c:v>
                </c:pt>
                <c:pt idx="2">
                  <c:v>opožděný návrh</c:v>
                </c:pt>
                <c:pt idx="3">
                  <c:v>zánik funkce soudce (úmrtí)</c:v>
                </c:pt>
                <c:pt idx="4">
                  <c:v>zánik funkce soudce (odsouzení pro tr. čin)</c:v>
                </c:pt>
                <c:pt idx="5">
                  <c:v>nespecifikováno</c:v>
                </c:pt>
                <c:pt idx="6">
                  <c:v>zánik funkce soudce (nezpůsobilost)</c:v>
                </c:pt>
                <c:pt idx="7">
                  <c:v>vedení kárného řízení je nepřípustné (překážka ne bis in idem)</c:v>
                </c:pt>
                <c:pt idx="8">
                  <c:v>odvolání z fuknce</c:v>
                </c:pt>
                <c:pt idx="9">
                  <c:v>částečné zpětvzetí</c:v>
                </c:pt>
              </c:strCache>
            </c:strRef>
          </c:cat>
          <c:val>
            <c:numRef>
              <c:f>'Důvody zastavení'!$B$23:$B$32</c:f>
              <c:numCache>
                <c:formatCode>General</c:formatCode>
                <c:ptCount val="10"/>
                <c:pt idx="0">
                  <c:v>30</c:v>
                </c:pt>
                <c:pt idx="1">
                  <c:v>32</c:v>
                </c:pt>
                <c:pt idx="2">
                  <c:v>13</c:v>
                </c:pt>
                <c:pt idx="3">
                  <c:v>3</c:v>
                </c:pt>
                <c:pt idx="4">
                  <c:v>4</c:v>
                </c:pt>
                <c:pt idx="5">
                  <c:v>3</c:v>
                </c:pt>
                <c:pt idx="6">
                  <c:v>1</c:v>
                </c:pt>
                <c:pt idx="7">
                  <c:v>1</c:v>
                </c:pt>
                <c:pt idx="8">
                  <c:v>1</c:v>
                </c:pt>
                <c:pt idx="9">
                  <c:v>1</c:v>
                </c:pt>
              </c:numCache>
            </c:numRef>
          </c:val>
        </c:ser>
        <c:dLbls>
          <c:showLegendKey val="0"/>
          <c:showVal val="0"/>
          <c:showCatName val="0"/>
          <c:showSerName val="0"/>
          <c:showPercent val="1"/>
          <c:showBubbleSize val="0"/>
          <c:showLeaderLines val="1"/>
        </c:dLbls>
      </c:pie3DChart>
    </c:plotArea>
    <c:legend>
      <c:legendPos val="r"/>
      <c:layout>
        <c:manualLayout>
          <c:xMode val="edge"/>
          <c:yMode val="edge"/>
          <c:x val="0.68101610454672157"/>
          <c:y val="0.12647030019879726"/>
          <c:w val="0.26770185279933773"/>
          <c:h val="0.8333160371208167"/>
        </c:manualLayout>
      </c:layout>
      <c:overlay val="0"/>
      <c:txPr>
        <a:bodyPr/>
        <a:lstStyle/>
        <a:p>
          <a:pPr rtl="0">
            <a:defRPr/>
          </a:pPr>
          <a:endParaRPr lang="cs-CZ"/>
        </a:p>
      </c:txPr>
    </c:legend>
    <c:plotVisOnly val="1"/>
    <c:dispBlanksAs val="zero"/>
    <c:showDLblsOverMax val="0"/>
  </c:chart>
  <c:txPr>
    <a:bodyPr/>
    <a:lstStyle/>
    <a:p>
      <a:pPr>
        <a:defRPr>
          <a:latin typeface="Garamond" pitchFamily="18" charset="0"/>
        </a:defRPr>
      </a:pPr>
      <a:endParaRPr lang="cs-CZ"/>
    </a:p>
  </c:txPr>
  <c:printSettings>
    <c:headerFooter/>
    <c:pageMargins b="0.78740157499999996" l="0.70000000000000062" r="0.70000000000000062" t="0.7874015749999999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Garamond" pitchFamily="18" charset="0"/>
              </a:defRPr>
            </a:pPr>
            <a:r>
              <a:rPr lang="en-US">
                <a:latin typeface="Garamond" pitchFamily="18" charset="0"/>
              </a:rPr>
              <a:t>Navrhovaná sankce</a:t>
            </a:r>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dLbls>
            <c:txPr>
              <a:bodyPr/>
              <a:lstStyle/>
              <a:p>
                <a:pPr>
                  <a:defRPr>
                    <a:latin typeface="Garamond" pitchFamily="18" charset="0"/>
                  </a:defRPr>
                </a:pPr>
                <a:endParaRPr lang="cs-CZ"/>
              </a:p>
            </c:txPr>
            <c:showLegendKey val="0"/>
            <c:showVal val="1"/>
            <c:showCatName val="0"/>
            <c:showSerName val="0"/>
            <c:showPercent val="0"/>
            <c:showBubbleSize val="0"/>
            <c:showLeaderLines val="1"/>
          </c:dLbls>
          <c:cat>
            <c:strRef>
              <c:f>'Navrhovaná sankce'!$D$4:$D$15</c:f>
              <c:strCache>
                <c:ptCount val="12"/>
                <c:pt idx="0">
                  <c:v>snížení platu</c:v>
                </c:pt>
                <c:pt idx="1">
                  <c:v>odvolání z funkce</c:v>
                </c:pt>
                <c:pt idx="2">
                  <c:v>důtka</c:v>
                </c:pt>
                <c:pt idx="3">
                  <c:v>nespecifikována</c:v>
                </c:pt>
                <c:pt idx="4">
                  <c:v>přiměřené opatření </c:v>
                </c:pt>
                <c:pt idx="5">
                  <c:v>odvolání z funkce předsedy</c:v>
                </c:pt>
                <c:pt idx="6">
                  <c:v>odvolání z funkce místopředsedy soudu</c:v>
                </c:pt>
                <c:pt idx="7">
                  <c:v>upuštění od potrestání</c:v>
                </c:pt>
                <c:pt idx="8">
                  <c:v>vyslovení nezpůsobilosti k výkonu funkce</c:v>
                </c:pt>
                <c:pt idx="9">
                  <c:v>dle uvážení soudu</c:v>
                </c:pt>
                <c:pt idx="10">
                  <c:v>důtka nebo snížení platu</c:v>
                </c:pt>
                <c:pt idx="11">
                  <c:v>odvolání z funkce předsedy senátu</c:v>
                </c:pt>
              </c:strCache>
            </c:strRef>
          </c:cat>
          <c:val>
            <c:numRef>
              <c:f>'Navrhovaná sankce'!$E$4:$E$15</c:f>
              <c:numCache>
                <c:formatCode>General</c:formatCode>
                <c:ptCount val="12"/>
                <c:pt idx="0">
                  <c:v>146</c:v>
                </c:pt>
                <c:pt idx="1">
                  <c:v>68</c:v>
                </c:pt>
                <c:pt idx="2">
                  <c:v>36</c:v>
                </c:pt>
                <c:pt idx="3">
                  <c:v>10</c:v>
                </c:pt>
                <c:pt idx="4">
                  <c:v>7</c:v>
                </c:pt>
                <c:pt idx="5">
                  <c:v>1</c:v>
                </c:pt>
                <c:pt idx="6">
                  <c:v>3</c:v>
                </c:pt>
                <c:pt idx="7">
                  <c:v>3</c:v>
                </c:pt>
                <c:pt idx="8">
                  <c:v>8</c:v>
                </c:pt>
                <c:pt idx="9">
                  <c:v>5</c:v>
                </c:pt>
                <c:pt idx="10">
                  <c:v>1</c:v>
                </c:pt>
                <c:pt idx="11">
                  <c:v>2</c:v>
                </c:pt>
              </c:numCache>
            </c:numRef>
          </c:val>
        </c:ser>
        <c:dLbls>
          <c:showLegendKey val="0"/>
          <c:showVal val="0"/>
          <c:showCatName val="0"/>
          <c:showSerName val="0"/>
          <c:showPercent val="0"/>
          <c:showBubbleSize val="0"/>
          <c:showLeaderLines val="1"/>
        </c:dLbls>
      </c:pie3DChart>
    </c:plotArea>
    <c:legend>
      <c:legendPos val="r"/>
      <c:overlay val="0"/>
      <c:txPr>
        <a:bodyPr/>
        <a:lstStyle/>
        <a:p>
          <a:pPr rtl="0">
            <a:defRPr>
              <a:latin typeface="Garamond" pitchFamily="18" charset="0"/>
            </a:defRPr>
          </a:pPr>
          <a:endParaRPr lang="cs-CZ"/>
        </a:p>
      </c:txPr>
    </c:legend>
    <c:plotVisOnly val="1"/>
    <c:dispBlanksAs val="zero"/>
    <c:showDLblsOverMax val="0"/>
  </c:chart>
  <c:printSettings>
    <c:headerFooter/>
    <c:pageMargins b="0.78740157499999996" l="0.70000000000000062" r="0.70000000000000062" t="0.7874015749999999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Garamond" pitchFamily="18" charset="0"/>
              </a:defRPr>
            </a:pPr>
            <a:r>
              <a:rPr lang="en-US">
                <a:latin typeface="Garamond" pitchFamily="18" charset="0"/>
              </a:rPr>
              <a:t>Uložená sankce</a:t>
            </a:r>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tx>
            <c:strRef>
              <c:f>'Uložená sankce'!$E$3</c:f>
              <c:strCache>
                <c:ptCount val="1"/>
                <c:pt idx="0">
                  <c:v>Počet</c:v>
                </c:pt>
              </c:strCache>
            </c:strRef>
          </c:tx>
          <c:dLbls>
            <c:txPr>
              <a:bodyPr/>
              <a:lstStyle/>
              <a:p>
                <a:pPr>
                  <a:defRPr>
                    <a:latin typeface="Garamond" pitchFamily="18" charset="0"/>
                  </a:defRPr>
                </a:pPr>
                <a:endParaRPr lang="cs-CZ"/>
              </a:p>
            </c:txPr>
            <c:showLegendKey val="0"/>
            <c:showVal val="1"/>
            <c:showCatName val="0"/>
            <c:showSerName val="0"/>
            <c:showPercent val="0"/>
            <c:showBubbleSize val="0"/>
            <c:showLeaderLines val="1"/>
          </c:dLbls>
          <c:cat>
            <c:strRef>
              <c:f>'Uložená sankce'!$D$4:$D$8</c:f>
              <c:strCache>
                <c:ptCount val="5"/>
                <c:pt idx="0">
                  <c:v>snížení platu </c:v>
                </c:pt>
                <c:pt idx="1">
                  <c:v>důtka</c:v>
                </c:pt>
                <c:pt idx="2">
                  <c:v>vyslovení nezpůsobilosti k výkonu funkce</c:v>
                </c:pt>
                <c:pt idx="3">
                  <c:v>odvolání z funkce </c:v>
                </c:pt>
                <c:pt idx="4">
                  <c:v>upuštění od potrestání</c:v>
                </c:pt>
              </c:strCache>
            </c:strRef>
          </c:cat>
          <c:val>
            <c:numRef>
              <c:f>'Uložená sankce'!$E$4:$E$8</c:f>
              <c:numCache>
                <c:formatCode>General</c:formatCode>
                <c:ptCount val="5"/>
                <c:pt idx="0">
                  <c:v>90</c:v>
                </c:pt>
                <c:pt idx="1">
                  <c:v>30</c:v>
                </c:pt>
                <c:pt idx="2">
                  <c:v>2</c:v>
                </c:pt>
                <c:pt idx="3">
                  <c:v>7</c:v>
                </c:pt>
                <c:pt idx="4">
                  <c:v>18</c:v>
                </c:pt>
              </c:numCache>
            </c:numRef>
          </c:val>
        </c:ser>
        <c:dLbls>
          <c:showLegendKey val="0"/>
          <c:showVal val="0"/>
          <c:showCatName val="0"/>
          <c:showSerName val="0"/>
          <c:showPercent val="0"/>
          <c:showBubbleSize val="0"/>
          <c:showLeaderLines val="1"/>
        </c:dLbls>
      </c:pie3DChart>
    </c:plotArea>
    <c:legend>
      <c:legendPos val="r"/>
      <c:overlay val="0"/>
      <c:txPr>
        <a:bodyPr/>
        <a:lstStyle/>
        <a:p>
          <a:pPr>
            <a:defRPr>
              <a:latin typeface="Garamond" pitchFamily="18" charset="0"/>
            </a:defRPr>
          </a:pPr>
          <a:endParaRPr lang="cs-CZ"/>
        </a:p>
      </c:txPr>
    </c:legend>
    <c:plotVisOnly val="1"/>
    <c:dispBlanksAs val="zero"/>
    <c:showDLblsOverMax val="0"/>
  </c:chart>
  <c:printSettings>
    <c:headerFooter/>
    <c:pageMargins b="0.78740157499999996" l="0.70000000000000062" r="0.70000000000000062" t="0.7874015749999999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cs-CZ"/>
              <a:t>Důvody zpětvzetí</a:t>
            </a:r>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dLbls>
            <c:showLegendKey val="0"/>
            <c:showVal val="1"/>
            <c:showCatName val="0"/>
            <c:showSerName val="0"/>
            <c:showPercent val="0"/>
            <c:showBubbleSize val="0"/>
            <c:showLeaderLines val="1"/>
          </c:dLbls>
          <c:cat>
            <c:strRef>
              <c:f>'Důvody zpětvzetí'!$A$22:$A$31</c:f>
              <c:strCache>
                <c:ptCount val="10"/>
                <c:pt idx="0">
                  <c:v>snížení stavu neskončených věcí a zvýšení pracovního nasazení</c:v>
                </c:pt>
                <c:pt idx="1">
                  <c:v>neúčelnost kárného řízení</c:v>
                </c:pt>
                <c:pt idx="2">
                  <c:v>příslib kárně obviněné rezignovat na funkci soudce</c:v>
                </c:pt>
                <c:pt idx="3">
                  <c:v>rezignace soudce</c:v>
                </c:pt>
                <c:pt idx="4">
                  <c:v>skutek nenaplňuje znaky skutkové podstaty kárného provinění</c:v>
                </c:pt>
                <c:pt idx="5">
                  <c:v>celkově kladné hodnocení soudce předsedou soudu</c:v>
                </c:pt>
                <c:pt idx="6">
                  <c:v>rozhodnutí o zproštění v jiné věci</c:v>
                </c:pt>
                <c:pt idx="7">
                  <c:v>uplynutí subjektivní lhůty k podání návrhu na zahájení kárného řízení</c:v>
                </c:pt>
                <c:pt idx="8">
                  <c:v>navrhovatel vycházel z nálezu Ústavního soudu sp. zn. I. ÚS 794/2016</c:v>
                </c:pt>
                <c:pt idx="9">
                  <c:v>menší závažnost skutku a osobní charakter soudce</c:v>
                </c:pt>
              </c:strCache>
            </c:strRef>
          </c:cat>
          <c:val>
            <c:numRef>
              <c:f>'Důvody zpětvzetí'!$B$22:$B$31</c:f>
              <c:numCache>
                <c:formatCode>General</c:formatCode>
                <c:ptCount val="10"/>
                <c:pt idx="0">
                  <c:v>9</c:v>
                </c:pt>
                <c:pt idx="1">
                  <c:v>4</c:v>
                </c:pt>
                <c:pt idx="2">
                  <c:v>3</c:v>
                </c:pt>
                <c:pt idx="3">
                  <c:v>2</c:v>
                </c:pt>
                <c:pt idx="4">
                  <c:v>2</c:v>
                </c:pt>
                <c:pt idx="5">
                  <c:v>1</c:v>
                </c:pt>
                <c:pt idx="6">
                  <c:v>1</c:v>
                </c:pt>
                <c:pt idx="7">
                  <c:v>1</c:v>
                </c:pt>
                <c:pt idx="8">
                  <c:v>1</c:v>
                </c:pt>
                <c:pt idx="9">
                  <c:v>1</c:v>
                </c:pt>
              </c:numCache>
            </c:numRef>
          </c:val>
        </c:ser>
        <c:dLbls>
          <c:showLegendKey val="0"/>
          <c:showVal val="0"/>
          <c:showCatName val="0"/>
          <c:showSerName val="0"/>
          <c:showPercent val="1"/>
          <c:showBubbleSize val="0"/>
          <c:showLeaderLines val="1"/>
        </c:dLbls>
      </c:pie3DChart>
    </c:plotArea>
    <c:legend>
      <c:legendPos val="r"/>
      <c:overlay val="0"/>
    </c:legend>
    <c:plotVisOnly val="1"/>
    <c:dispBlanksAs val="zero"/>
    <c:showDLblsOverMax val="0"/>
  </c:chart>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3</xdr:col>
      <xdr:colOff>224518</xdr:colOff>
      <xdr:row>15</xdr:row>
      <xdr:rowOff>40821</xdr:rowOff>
    </xdr:from>
    <xdr:to>
      <xdr:col>8</xdr:col>
      <xdr:colOff>605518</xdr:colOff>
      <xdr:row>29</xdr:row>
      <xdr:rowOff>97971</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0.25048</cdr:x>
      <cdr:y>0.03071</cdr:y>
    </cdr:from>
    <cdr:to>
      <cdr:x>0.74952</cdr:x>
      <cdr:y>0.15848</cdr:y>
    </cdr:to>
    <cdr:sp macro="" textlink="">
      <cdr:nvSpPr>
        <cdr:cNvPr id="2" name="TextovéPole 1"/>
        <cdr:cNvSpPr txBox="1"/>
      </cdr:nvSpPr>
      <cdr:spPr>
        <a:xfrm xmlns:a="http://schemas.openxmlformats.org/drawingml/2006/main">
          <a:off x="1164290" y="83666"/>
          <a:ext cx="2319622" cy="3480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cs-CZ" sz="1800" b="1">
              <a:latin typeface="Garamond" pitchFamily="18" charset="0"/>
            </a:rPr>
            <a:t>Kární žalobci</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1485899</xdr:colOff>
      <xdr:row>7</xdr:row>
      <xdr:rowOff>180975</xdr:rowOff>
    </xdr:from>
    <xdr:to>
      <xdr:col>9</xdr:col>
      <xdr:colOff>152400</xdr:colOff>
      <xdr:row>36</xdr:row>
      <xdr:rowOff>180975</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828674</xdr:colOff>
      <xdr:row>1</xdr:row>
      <xdr:rowOff>76197</xdr:rowOff>
    </xdr:from>
    <xdr:to>
      <xdr:col>9</xdr:col>
      <xdr:colOff>114300</xdr:colOff>
      <xdr:row>22</xdr:row>
      <xdr:rowOff>190500</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1069179</xdr:colOff>
      <xdr:row>21</xdr:row>
      <xdr:rowOff>14287</xdr:rowOff>
    </xdr:from>
    <xdr:to>
      <xdr:col>10</xdr:col>
      <xdr:colOff>857250</xdr:colOff>
      <xdr:row>47</xdr:row>
      <xdr:rowOff>1</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19049</xdr:colOff>
      <xdr:row>11</xdr:row>
      <xdr:rowOff>171450</xdr:rowOff>
    </xdr:from>
    <xdr:to>
      <xdr:col>7</xdr:col>
      <xdr:colOff>361949</xdr:colOff>
      <xdr:row>26</xdr:row>
      <xdr:rowOff>28575</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738187</xdr:colOff>
      <xdr:row>10</xdr:row>
      <xdr:rowOff>142875</xdr:rowOff>
    </xdr:from>
    <xdr:to>
      <xdr:col>7</xdr:col>
      <xdr:colOff>607217</xdr:colOff>
      <xdr:row>31</xdr:row>
      <xdr:rowOff>130968</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pivotCacheDefinition1.xml><?xml version="1.0" encoding="utf-8"?>
<pivotCacheDefinition xmlns="http://schemas.openxmlformats.org/spreadsheetml/2006/main" xmlns:r="http://schemas.openxmlformats.org/officeDocument/2006/relationships" r:id="rId1" refreshedBy="Janíčková Pavlína Mgr." refreshedDate="44314.40712152778" createdVersion="3" refreshedVersion="4" minRefreshableVersion="3" recordCount="263">
  <cacheSource type="worksheet">
    <worksheetSource ref="E4:E267" sheet="Přehled"/>
  </cacheSource>
  <cacheFields count="1">
    <cacheField name="Skutkový stav" numFmtId="0">
      <sharedItems containsBlank="1" count="237" longText="1">
        <s v="průtahy a nečinnost (4 věci) "/>
        <s v="průtahy a nečinnost (17 věcí)"/>
        <s v="průtahy a nečinnost (18 věcí); zvláštní chování soudce vůči kolegům; snaha násilím se zmocnit spisu, který měla předsedkyně soudu; "/>
        <s v="průtahy a nečinnost (2 věci) "/>
        <s v="nedodržení lhůty pro vyhotovení rozhodnutí (117 věcí)"/>
        <s v="průtahy a nečinnost (9 věcí)"/>
        <s v="průtahy a nečinnost (8 věcí) "/>
        <s v="nedodržení lhůty pro vyhotovení rozhodnutí (18 věcí)"/>
        <s v="nečinnost, nesoustředěný postup, průtahy (5 věcí)"/>
        <s v="průtahy a nečinnost (25 věcí) "/>
        <s v="průtahy (15 věcí), nečinnost (25 věcí), nadbytečný úkon jehož výsledkem bylo zmeškání lhůty (7 věcí)"/>
        <s v="průtahy (12 věcí), nedodržení lhůty pro vyhotovení rozhodnutí (14 věcí)"/>
        <s v="průtahy (1 věc), nedodržení lhůty pro zhotovení rozhodnutí (7 věcí)"/>
        <s v="průtahy, chybné vyznačení právní moci (1 věc)"/>
        <s v="průtahy (8 věcí)"/>
        <s v="průtahy a nečinnost (24 věcí)"/>
        <s v="nečinnost (10 věcí) "/>
        <s v="průtahy a nečinnost (8 věcí)"/>
        <s v="nedodržení lhůty pro zhotovení rozhodnutí a nepožádání o její prodloužení (25 věcí)"/>
        <s v="dlouhodobá nečinnost a nesoustředěný postup způsobující průtahy (4 věci)"/>
        <s v="průtahy (15 věcí)"/>
        <s v="ve věci osvojení doručení biologické matce, která nebyla účastníkem řízení, referátu, který obsahoval údaje o bydlišti nezletilého a jeho adoptivních rodičů "/>
        <s v="průtahy (36 věcí)"/>
        <s v="nedodržení zákonné lhůty k vyhotovení a odeslání rozhodnutí (17 věcí)"/>
        <s v="průtahy (7 věcí)"/>
        <s v="neprošetření všech skutečností uvedených ve stížnostech; nesprávné posouzení důvodnosti stížnosti"/>
        <s v="průtahy (6 věcí)"/>
        <s v="v písemném vyhotovení rozsudku pozměnění výroku vyhlášeného při jednání (6 věcí)"/>
        <s v="průtahy (54 věcí)"/>
        <s v="vyhotovení písemného odůvodnění rozsudku tím, že byla převzata z jiného rozsudku vydaného v obdobné věci obsahově, strukturálně a graficky jeho podstatnou část, aniž by obsah odůvodnění rozsudku odpovídal průběhu jednání a při něm provedeným důkazům"/>
        <s v="nevyhotovení rozhodnutí ve lhůtě (41 věcí)"/>
        <s v="nerespektování lhůt pro vyhotovení rozhodnutí a způsobení průtahů (10 trestních věcí)"/>
        <s v="výslech svědka v hlavním líčení neveden řádným a důstojným způsobem (nucení arogantním způsobem k odpovědi, pohrůžky pořádkovou pokutou, podsouvání mylné role státního zástupce)"/>
        <s v="nezařazování došlé pošty do spisů, průtahy (54 věcí)"/>
        <s v="nerespektování závazného právního názoru odvolacího soudu (2 věci)"/>
        <s v="5 pracovních dní bezdůvodně odmítala plnit své pracovní povinnosti dle rozvrhu práce a rozpisu"/>
        <s v="odcizení spisů z nezabezpečeného vozu"/>
        <s v="průtahy (21 věcí)"/>
        <s v="průtahy v trestních věcech (8 věcí, § 181 odst. 3 tr. ř.)"/>
        <s v="průtahy v trestní věci (vazba)"/>
        <s v="průtahy v občanskoprávních řízeních (rozkazní řízení)"/>
        <s v="průtahy v trestních věcech (27 věcí, překročení lhůt pro nařízení hlavního líčení a vyhotovení rozhodnutí)"/>
        <s v="průtahy v trestní věci (nepředložila řádně dovolání NS)"/>
        <s v="průtahy v trestních věcech (26 věcí)"/>
        <s v="průtahy (136 Nc věcí)"/>
        <s v="průtahy (nedodržela zákonnou lhůtu k vyhotovení a odeslání usnesení, 1 věc)"/>
        <s v="průtahy (v 11 věcech nevyhotovil rozhodnutí ve lhůtě dle s. ř. s.)"/>
        <s v="průtahy (exekuční věci); nesoustředěný a neodborný přístup k práci"/>
        <s v="návrh na obnovu řízení ve věci Vrchního soudu v Olomouci, sp. zn. 1 Ds 6/2007"/>
        <s v="návrh na obnovu řízení ve věci NSS, sp. zn. 13 Kss 3/2010"/>
        <s v="průtahy (8 trestních věcí)"/>
        <s v="osobně navštívil Finančí úřad a zdůrazňoval, že svědkyně musí vypovídat pravdivě; nevyhotovil o návštěvě záznam do spisu"/>
        <s v="průtahy (9 věcí); nepřipravuje samostatně a včas návrhy rozhodnutí pro projednání v senátě na_x000a_standardní kvalitativní i kvantitativní úrovni"/>
        <s v="odcizení peněz z peněženek advokátů během přestávky"/>
        <s v="arogantní  a povýšené chování při jednáních ve vztahu k zástupcům stran"/>
        <s v="změnila obsah protokolu o jednání v části vyhlášeného rozsudku o nákladech řízení"/>
        <s v="průtahy (85 civilních věcí)"/>
        <s v="vedla jednání pod vlivem alkoholu"/>
        <s v="neoprávněně nahlížel do elektronických dokumentů v trestní věci a změnil 1 dokument"/>
        <s v="způsobil dopravní nehodu pod vlivem alkoholu; před tím již mu byly uděleny 3 písemné výtky"/>
        <s v="nezákonné povolení k zjišťování údajů v telekomunikačním provozu (2 věci)"/>
        <s v="nezákonné povolení k zjišťování údajů v telekomunikačním provozu (4 věci)"/>
        <s v="nezákonné povolení k zjišťování údajů v telekomunikačním provozu (3 věci)"/>
        <s v="nedodržela lhůtu stanovenou § 115 odst. 2 o. s. ř. (110 věcí)"/>
        <s v="neodůvodněné průtahy způsobené dlouhodobou nečinností (9 věcí) (recidivista - již dříve postižen výtkou a kárným opatřením snížení platu o 20 % / 8 m)"/>
        <s v="neodůvodněné průtahy (37 věcí), nedostatečná odbornost"/>
        <s v="neoznámila podjatost, přestože povinným byl její syn; nerozhodla v zák. lhůtě dle § 44 odst. 3 EŘ; chovala se nevhodně a urážlivě vůči předsedkyni soudu"/>
        <s v="průtahy (43 věcí); nečinnost (23 věcí - doba nečinnosti nedosáhla intenzity průtahu)"/>
        <s v="průtahy (36 věcí), ve třech případech nerespektovala zákonná procesní ustanovení"/>
        <s v="průtahy (14 věcí), nedodržení zákonné lhůty  - 181 odst.3 TŘ (22 věcí), § 129 odst. 2 písm. a) TŘ (1 věc)"/>
        <s v="vysvětloval a komentoval v rámci hlavního líčení důvody zrušení rozsudku odvolacím soudem a pokyny odvolacího soudu k doplnění dokazování "/>
        <s v="průtahy (9 věcí)"/>
        <s v="porušil povinnosti soudce vyplývající z § 71 TŘ"/>
        <s v="1. V hlavním líčení vyhlásil odsuzující rozsudek, v němž nerozhodl o nároku poškozené VZP, dodatečně pozměnil písemný protokol o hlavním líčení ČR a tuto nevyhlášenou část výroku o náhradě škody uvedl i v písemném vyhotovení rozsudku; 2. V zákonné lhůtě 3 týdnů od podání obžaloby nenařídil ve věci hlavní líčení a ani nepožádal předsedu soudu o prodloužení této lhůty, poté o nařízeném hlavním líčení nevyrozuměl VZP a v hlavním líčení nepřečetl ze spisu její návrh."/>
        <s v="jednal ve věci žádosti odsouzeného A.H. o přerušení trestu odnětí svobody v rozporu s rozvrhem práce; nevedl řádně spisový přehled; nehleděl na místní nepříslušnost soudu; nepřihlédl k lékařské zprávě, i přes její zásadní význam k posouzení žádosti; jako předseda soudu připustil přidělení v rozporu s rozvrhem a neučinil kroky k nápravě"/>
        <s v="průtahy (17 věcí), nezaslání rozsudku v zákonné lhůtě"/>
        <s v="průtahy (24 věcí); nevhodný způsob informování účastníků, nezákonný postup; nevyhotovení rozhodnutí ve lhůtě; ztráta spisů (9 věcí)"/>
        <s v="zmeškal 3 soudní jednání a dostavil se pod vlivem alkoholu (min. 1,15g/kg); ve večerních hodinách boural pod vlivem alkoholu"/>
        <s v="nezákonné povolení k zjišťování údajů v telekomunikačním provozu (1 věc)"/>
        <s v="nečinnost (13 věcí)"/>
        <s v="přidělování věcí v rozporu s rozvrhem práce, správa systému ISIR"/>
        <s v="přidělování věcí v rozporu s rozvrhem práce"/>
        <s v="hrubé a urážlivé jednání"/>
        <s v="povolení obnovy řízení v rozporu se zákonem (trest)"/>
        <s v="nesprávně uložený trest"/>
        <s v="jako předseda senátu: nevyřídil přednostní věc s největším urychlením (rozpor s § 71 odst. 1 t. ř.), v rozporu s § 128 odst. 3 tr. ř. odročil hlavní jednání, v rozporu s § 2 odst. 4 tr. ř. nařídil hlavní líčení pozdě "/>
        <s v="nevyloučila se z insolvenčního řízení, kde působila jako dohled, a následně vydražila předmětnou nemovitost"/>
        <s v="nejednání jako kárný žalobce"/>
        <s v="nezajistil okamžité propuštění obžalované; opravil protokol v rozporu s vyhlášeným rozsudkem "/>
        <s v="nečinnost (18 věcí)"/>
        <s v="podstatnou část odůvodnění rozsudku založila na obsahu listin, které si vyžádala až po vynesení rozsudku; udělovala pokyny, aby bylo vyznačeno skončení věci až několik dnů po udělení pokynu (45 věcí); nevyhotovila rozhodnutí ve lhůtě (5 věcí)"/>
        <s v="průtahy; nečinnost (nepředložil spis odvolacímu soudu, rozhodl o předběžném opatření po uplynutí zákonné lhůty)"/>
        <s v="průtahy (6 trestních věcí)"/>
        <s v="nesprávné vyznačení PM"/>
        <s v="nečinnost, průtahy (37 trestních věcí)"/>
        <s v="nezákonné zahlazení odsouzení"/>
        <s v="falšování protokolu o hlasování, procesní pochybení, nečinnost"/>
        <s v="přes upozornění dál působí jako člen Arbitrážní komise"/>
        <s v="nečinnost a průtahy (8 věcí)"/>
        <s v="nečinnost a průtahy (12 věcí)"/>
        <s v="nevyhotovení rozhodnutí ve lhůtě bez požádání o prodloužení lhůty (68 věcí), s požádáním o prodloužení lhůty, ale přesto nevyhotovil (10 věcí)"/>
        <s v="průtahy (2 trestní věci)"/>
        <s v="průtahy"/>
        <s v="průtahy (1 věc), nesprávné poučení o OP, nesprávné vyloučení se, nerespektování názoru odvolacího soudu"/>
        <s v="průtah (1 civilní věc), procesní pochybení"/>
        <s v="nehodnocení důkazů, opsání závěrečné řeči obhájce"/>
        <s v="nedodržení zákonné lhůty k vyhotovení a odeslání rozhodnutí (47 věcí); podprůměrný pracovní výkon"/>
        <s v="chyby při projednávání trestní věci; nedostatečná příprava; nerespektování závazného pr. názoru odvolacího soudu"/>
        <s v="návrh na zahájení řízení o způsobilosti soudce vykonávat svou funkci (předchází sp. zn. 11 Kss 12/2011)"/>
        <s v="nepřezkoumatelné, nesrozumitelné a pochybné odůvodnění rozsudku v trestní věci "/>
        <s v="průtahy (77 věcí)"/>
        <s v="kárně obviněná v posledních 5 letech před podáním tohoto návrhu nejméně třikrát pravomocně uznána vinnou kárným proviněním a tato skutečnost zpochybňuje důvěryhodnost jejího dalšího setrvání v soudcovské funkci"/>
        <s v="nepravomocně žalobci uložila pořádkovou pokutu ve výši 10.000 Kč odůvodněnou z jejího pohledu negativními jednostrannými pocity a dojmy"/>
        <s v="nečinnost (dohromady stovky věcí)"/>
        <s v="nečinnost, průtahy (12 věcí)"/>
        <s v="nečinnost, nevydání rozhodnutí o dalším trvání vazby v zákonné tříměsíční lhůtě"/>
        <s v="průtahy (29 věcí)"/>
        <s v="konání hlavního líčení v trestní věci při nesprávném obsazení soudu, nezajistil jako předseda senátu včasné řádné obsazení senátu"/>
        <s v="průtahy, nečinnost (94 věcí)"/>
        <s v="průtahy, nečinnost (41 věcí)"/>
        <s v="průtahy (opakované)"/>
        <s v="nesprávná protokolace, nevhodné chování vyvolávající pochyby o řádném postupu a nekonání dražby, ač pro ni byly splněny podmínky, průtahy"/>
        <s v="nevyhotovení rozhodnutí ve stanovené lhůtě"/>
        <s v="průtahy, nečinnost (víc než stovka věcí)"/>
        <s v="průtahy, nečinnost"/>
        <s v="nevyrozumění poškozených o konání hlavních líčení, vnichž trestní stíhání zastavil nebo podmíněně zastavil, případně vydal odsuzující rozsudek, aniž by rozhodl o náhradě škody poškozeným (nebo je odkázal na občanskoprávní řízení) nebo rozhodl o náhradě škody v menším rozsahu než poškození žádali"/>
        <s v="průtahy, nerespektování zákonné lhůty pro rozhodnutí (21 věcí)"/>
        <s v="nezákonné propuštění z vazby"/>
        <s v="ustanovil advokáta v rozporu s pořadníkem, inicioval u jiné osoby, aby tato vyžádala_x000a_od třetího subjektu peněžité plnění, na něž neměl nárok, domlouval se na ovlivnění řízení ve prospěch třetí osoby, poskytl obhájci pomoc ve formě rady"/>
        <s v="porušení povinnosti vyřizovat vazební věci s největším urychlením, nerespektování lhůt pro propuštění obžalovaného z vazby, porušení povinnosti předložit stížnost proti rozhodnutí o vazbě stížnostnímu soudu"/>
        <s v="průtahy (73 věcí)"/>
        <s v="návrh na zahájení řízení o způsobilosti soudce vykonávat svou funkci - ze zdravotních důvodů"/>
        <s v="průtahy, nečinnost (93 věcí)"/>
        <s v="vydání příkazu k zatčení, ačkoli k tomu nebyly splněny zákonné podmínky"/>
        <s v="nečinnost a nevyhotovení rozhodnutí ve stanovených lhůtách (dohromady stovky věcí)"/>
        <s v="průtahy, nečinnost (82 věcí)"/>
        <s v="konal hlavní líčení jako předseda senátu ve zdravotně nezpůsobilém stavu, nezákonný postup, rozhodování v rozporu s tím, co bylo předmětem řízení, rozhodoval výrazně nižší počet věcí než ostatní soudci"/>
        <s v="vydání příkazu k zatčení a uvalení útěkové vazby, ačkoli k tomu nebyly splněny zákonné podmínky"/>
        <s v="průtahy, nečinnost (32 věcí)"/>
        <s v="odmítnutí vyhlásit rozsudek v přítomnosti veřejnosti"/>
        <s v="průtahy (197 věcí)"/>
        <s v="porušení povinnosti předsedkyně OS, když neoprávněně rozhodla o snížení platu soudci"/>
        <s v="dal pokyn k provedení nařízení  výkonu trestu odnětí svobody, aniž posoudil účast obviněného na amnestii prezidenta"/>
        <s v="1.) Porušil povinnosti soudce a ohrozil tak důvěru v nezávislé, nestranné, odborné a spravedlivé rozhodování soudů - dle názoru státní zástupkyně na ní v konkrétní věci činil nátlak; 2.) Porušil své povinnosti místopředsedy soudu - neoprávněně nahlížel do systému, ve kterém byla vedena stížnost proti jeho osobě v důsledku jeho nevhodného chování."/>
        <s v="nečinnost"/>
        <s v="pochybení při rozhodování o vazbě - nesprávné vyznačení PM, překročení vazebních lhůt"/>
        <s v="nevydání formálního rozhodnutí"/>
        <s v="průtahy (16 věcí)"/>
        <s v="průtahy; nedodržení lhůty k vyhotovení a vypravení rozhodnutí; průtahy a nedostatky v oblasti zatykačů; nezahájení řízení proti uprchlému"/>
        <s v="průtahy (17 věcí)"/>
        <s v="průtahy (81 věcí)"/>
        <s v="nezákonnost vazby"/>
        <s v="průtahy (110 věcí)"/>
        <s v="svým úkonem (ustanovením znalce) ve věci jiného soudce prodloužil vazbu na nezákonnou dobu"/>
        <s v="falšování dat, aby nastoupily fikce"/>
        <s v="v období komunálních voleb formou letáků a článku v místním periodiku vyjadřoval své politické názory na kandidáty voleb"/>
        <s v="průtahy (33 věcí)"/>
        <s v="nerespektování anonymity žadatelů o nezrušitelné osvojení nezletilého dítěte"/>
        <s v="o vazbě nerozhodl ve lhůtě"/>
        <s v="rozesílání negativního emailu s údajným rozhovorem politiků města Teplice krátce před volbami"/>
        <s v="nedodržení lhůty k vyhotovení a vypravení rozhodnutí; opožděné zahájení jednání; nedůstojný průbeh jednání"/>
        <s v="nedostatečná péče při přeměně ústavního ochranného léčení psychiatrického na ochranné psychiatrické léčení v ambulantní formě"/>
        <s v="průtahy (přeměna psychiatrického léčení z ambulantní formy na ústavní)"/>
        <s v="ustanovení obhájců mimo pořadník; připravovaný fyzický útok na kolegyni"/>
        <s v="průtahy (při předkládání věci odvolacímu krajskému soudu; 4 věci)"/>
        <s v="průtahy (38 věcí)"/>
        <s v="nezpůsobilost vykonávat funkci soudce; v důsledku zhoršujícího se zdravotního a psychického stavu neschopen kontrolovat své chování v jednací síni"/>
        <s v="nedodržení lhůty k vyhotovení rozhodnutí o přiznání znalečného (21 věcí); průtahy (89 věcí); nevypravení usnesení v zákonné lhůtě (2 věci)"/>
        <s v="průtahy (45 věcí)"/>
        <s v="průtahy - pozdní vyhotovení a vypravení rozsudku v trestních věcech mladistvých (2 případy)"/>
        <s v="publikace článků s charakterem etrémní a politické publicistiky, které obsahují řadu vulgarit a sexuálních či násilných narážek odporujících zásadám soudcovské etiky, které nelze omluvit licencí volné autorské tvorby (a to po udělení výtky za obdobné články)"/>
        <s v="dne 28. 11. 2015 v budově OS v Děčíně požádala příslušníky Policie ČR, kteří prováděli eskortu zatčeného obviněného J. V., aby mu umožnili rozhovor s jeho přítelkyní, dcerou kárně obviněné, čemuž bylo vyhověno; následně bez oprávnění vstoupila do jednací síně, kde soudce a zapisovatelka připravovali rozhodnutí ve věci návrhu st. zástupknyě na vzetí zatčeného do vazby, kde kárně obviněná soudci sdělila, že zatčený je přítelem její dcery; následně bylo soudcem rozhodnuto o propuštění zatčeného"/>
        <s v="chyby při předvolávání účastníků, rozsudky obsahují řadu chyb, pochybení při doručování rozsudků, v rozporu se zákonem soudce nerozhodoval o celém předmětu sporu, rozpory ve  vyhlášení rozsudku a jeho stejnopisu, "/>
        <s v="průtahy (257 věcí)"/>
        <s v="průtahy (130 věcí)"/>
        <s v="nedodržena povinnost vyhotovit a vypravit rozsudek v zákonné lhůtě (32 věcí)"/>
        <s v="průtahy (72 věcí); prováděla úkony, které nesměřovaly k vyřízení věci (8 věcí); neschopnost vyřizovat svěřenou agendu"/>
        <s v="nezákonná manipulace s vyhlášeným rozsudkem - soudkyně zcela změnila obsah protokolu o jednání - změna se projevila tak, že původní rozsudek, vyhlášený po provedeném dokazování, byl nahrazen usnesením o tom, že řízení je stále přerušeno; následně vydala písemné vyhotovení tohoto usnesení, které navíc neodpovídalo již změněnému protokolu o jednání; vedení soudu poté opakovaně sdělila, že došlo k omylu, když byl na tvz. plachtě z jednání uveden jako výsledek řízení rozsudek, ačkoli správně mělo být usnesení a že rozsudek nikdy neexistoval "/>
        <s v="opakovaně nerespektovala závazný právní názor odvolacího soudu"/>
        <s v="průtahy (191 věcí), a to i přesto, že mu byl omezen, resp. zcela pozastaven nápad"/>
        <s v="soudkyně nerozhodla v tříměsíční lhůtě o ponechání obžalovaného ve vazbě, čímž způsobila, že se obžalovaný nacházel ve vazbě 8 dní nezákonně"/>
        <s v="soudce rozhodl vědomě nesprávně o návrhu odsouzeného tak, že jej podmínečně propustil z výkonu trestu odnětí svobody za současného přijetí záruky zájmového sdružení občanů, přestože věděl, že návrh odsouzeného nesplňuje podmínky dle § 331 odst. 1 trestního řádu, a současně věděl, že k rozhodování o záruce nebyl dle Rozvrhu práce příslušný rozhodovat, a to vše činil v úmyslu dosáhnout propuštění odsouzeného z výkonu trestu"/>
        <s v="průtahy (2 věci)"/>
        <s v="nevybíravé a nepravdivé osočování kolegy ze zasahování do trestní věci, kterou obviněný již rozhodl; zastával funkci neslučitelnou s výkonem funkce soudce"/>
        <s v="přidělení 1521 věcí do nově vzniklého soudního oddělení bez projednání se soudcovskou radou a zohlednění přesunu v rozvrhu práce, čímž účastníkům těchto řízení odňal zákonného soudce"/>
        <s v="rozhodla_x000a_o propuštění obžalovaného z vazby, avšak nepropustila jej bezprostředně poté z vazby,_x000a_čímž způsobila, že se obžalovaný nacházel ve vazbě 5 dní nezákonně"/>
        <s v="udržoval k osobě advokáta a insolvenčního správce poměr, který dalece přesahoval meze známosti z pravidelného pracovního styku či meze obvyklé profesní kolegiality"/>
        <s v="jako předsedkyně soudu přikázala prakticky všechny_x000a_insolvenční incidenční spory jiným soudcům, čímž řádově v tisíci probíhajících insolvenčních řízeních odňala účastníky jejich zákonnému soudci, ztěžovala soudcům organizaci práce a zavinila průtahy v řízeních; předložila NSS soudní spisy kárně obviněných soudců, kterým vytýkala průtahy v těchto věcech, čímž jim znemožnila průtahy napravovat, nepřípustně tak zasahovala do nezávislého výkonu funkce soudců a do nezávislosti_x000a_soudu"/>
        <s v="jako místopředseda soudu připravil soupis spisových značek incidenčních sporů k přidělení_x000a_jednotlivým soudcům, čímž řádově v tisíci probíhajících insolvenčních řízeních odňal účastníky jejich zákonnému soudci, ztěžoval soudcům organizaci práce a zavinil průtahy v řízeních"/>
        <s v="průtahy (19 věcí); vedl jednání v podnapilém stavu (0,39 promile); opustil budouvu v podnapilém stavu a upadl s lahví vodky"/>
        <s v="vyhotovil dva úřední záznamy obsahující nepravdivé údaje (zpětné zapsání přihlášky do insolvenčního řízení)"/>
        <s v="vedl jednání pod vlivem alkoholu, snažil se tuto skutečnost skrýt; dostavil se na pracoviště pod vlivem alkoholu (1 promile)"/>
        <m/>
        <s v="opožděně rozhodla o propuštění obviněného z vazby a antedatovala usnesení o propuštění z vazby, čímž způsobila, že obviněný pobýval ve vazbě nezákoně déle nž 7 dní"/>
        <s v="vedl jednání pod vlivem alkoholu (1,35 promile)"/>
        <s v="průtahy (47 věcí)"/>
        <s v="vstupoval do soudního počítačového systému ISAS a neoprávněně vyhledával a shromažďoval informace o jeho zájmových osobách s cílem použít tyto informace pro soukromé účely nebo v neprospěch jiných osob"/>
        <s v="vzal do vazby obviněného, ačkoli pro to nebyly splněny podmínky"/>
        <s v="průtahy (112 věcí)"/>
        <s v="v rozhovoru pro investigativní seriál na Seznam.cz uvedl, že je přesvědčený o tom, že amnestie 1.1.2013 byla zaplacená. Následně mimo nahrávku přiblížil, koho podezřívá a za kolik se amnestie zobchodovala."/>
        <s v="v rámci autoremedury manipulovala s rozhodnutími nepřípustným způsobem (měnila výroky rozhodnutí); průtahy; nerespektovala závazné pokyny a názory krajského soudu pokračovat v řízení; neodůvodněně odmítla pořídit AV záznam; nepředložila věc s námitkou podjatosti; pokračovala v řízení, ačkoli bylo ze zákona přerušeno"/>
        <s v="průtahy a nevhodné chování během jednání"/>
        <s v="průtahy způsobené nečinností, nepřipraveností, nevhodným spojováním věcí, nedodržováním zákonných lhůt"/>
        <s v="opakovaně nerespektovala závazný právní názor a pokyny nadřízeného soudu, opakovaně vydávala rouhodnutí v rozporu s právním názorem a pokyny nadřízeného soudu, aniž by svůj postup a odchylný právní názor podepřela komplexní, racionální a transparentní argumentací, čímž způsobila neodůvodněné prodloužení trestních věcí a zmařila povolení obnovy řízení v neprospěch obviněného, pro kterou byly dány zákonné podmínky "/>
        <s v="průtahy (28 věcí) "/>
        <s v="průtahy (31 věcí), nezpůsobilost vykonávat řádně funkci soudce z důvodu špatného zdravotního stavu"/>
        <s v="jako předsedkyně senátu nesprávně aplikovala právní normu (§ 45 ZOK) a dále rozhodla v rozporu s ustálenou judikaturou Nejvyššího soudu bez odůvodnění"/>
        <s v="jako člen senátu  nesprávně aplikovala právní normu (§ 45 ZOK) a dále rozhodla v rozporu s ustálenou judikaturou Nejvyššího soudu bez odůvodnění"/>
        <s v="jako člen senátu  nesprávně aplikoval právní normu (§ 45 ZOK) a dále rozhodl v rozporu s ustálenou judikaturou Nejvyššího soudu bez odůvodnění"/>
        <s v="zrušil trestní příkaz, kterým byl odsouzenému uložen trest odnetí svobody, aniž by jej propustil, čímž způsobil, že obviněný pobýval 7 dní ve vězení v rozporu se zákonem; nařídil vzetí obviněného do vazby v rozporu se zákonem"/>
        <s v="v rozporu se zákonem (nesprávné složení soudu) rozhodla o ponechání obžalovaného ve vazbě"/>
        <s v="zavinil promlčení trestních stíhání (2), a tím i zastavení trestního stíhání"/>
        <s v="jako soudkyně a předsedkyně senátu neoznámila skutečnosti, pro které měla být vyloučena z projednávání žaloby na ochranu osobnosti, a dále ovlivnila výsledek předmětného řízení ve prospěch žalobců."/>
        <s v="jako soudkyně měnila obsah vyhlášených rozhodnutí (7 věcí); průtahy (32 věcí); nerespektování závazného názoru odvolacího soudu "/>
        <s v="návrh na obnovu řízení 13 Kss 6/2014"/>
        <s v="jako samosoudkyně dala pokyn k vymazání vyhovvujícího rozhodnutí z insolvenčního rejstříku, jež následně nahradila zamítavým rozhodnutím"/>
        <s v="jako soudkyně neoznámila skutečnosti, pro které měla být vyloučena z projednávání žaloby na ochranu osobnosti, a dále ovlivnila výsledek předmětného řízení ve prospěch žalující strany"/>
        <s v="průtahy (31 věcí)"/>
        <s v="v zákonné lhůtě nevyhotovil rozsudky v 15 věcech; nestanovil včas obviněnému obhájce"/>
        <s v="v zákonné lhůtě nevyhotovila rozhodnutí (22 věcí); ve 41 věcech neprovedla žádný úkon; v zákonné lhůtě nevyhotovila písemné odůvodnění rozhodnutí (5 věcí)"/>
        <s v="v zákonné lhůtě nyvhotovila rozhodnutí (7 věcí); v 5 věcech neprovedla žádný úkon; v zákonné lhůtě nevyhotovila písemné odůvodnění rozhodnutí (2 věci)"/>
        <s v="četné zaviněné a neodůvodněné průtahy ve vyřizovaných věcech, související s nevytížením jednacích dnů a nedostatečným výkonem"/>
        <s v="nevyhotovil a nepředal k doručení rozhodnutí ve 20 trestních věcech"/>
        <s v="narušil důstojnost soudcovské funkce; jako soudce měnil obsah vyhlášeného rozhodnutí"/>
        <s v="průtahy; již dříve kárně trestán"/>
        <s v="průtahy (152 věcí)"/>
        <s v="průtahy (87 věcí)"/>
        <s v="v zákonné lhůtě nevyhotovila písemné odůvodnění rozhodnutí; průtahy"/>
        <s v="návrh na obnovu řízení"/>
        <s v="jako soudce byl nečinný a přes opakovaná upozornění a prověrky zaviněným porušením svých povinností způsobil neodůvodněné průtahy v řízení (37 věcí)"/>
        <s v="o vazbě nerozhodla ve lhůtě"/>
        <s v="neoznámil skutečnosti, pro které měl byl vyloučen z projednání věci"/>
        <s v="nerespektoval závazný právní názor a pokyny vrchního soudu, nerozhodoval v přiměřených lhůtach"/>
        <s v="průtahy a nedodržení lhůty pro vyřizování věci"/>
        <s v="nevyloučila se z rozhodování v trestní věci"/>
        <s v="nevyhotovil rozhodnutí v zákonné lhůtě"/>
        <s v="nerespektoval závazný právní názor odvolacího soudu"/>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Janíčková Pavlína Mgr." refreshedDate="44314.579879166668" createdVersion="3" refreshedVersion="4" minRefreshableVersion="3" recordCount="310">
  <cacheSource type="worksheet">
    <worksheetSource ref="H4:H1004" sheet="Přehled"/>
  </cacheSource>
  <cacheFields count="1">
    <cacheField name="Navrhovaná" numFmtId="0">
      <sharedItems containsBlank="1" count="63">
        <s v="nespecifikována"/>
        <s v="odvolání z funkce"/>
        <s v="důtka"/>
        <s v="snížení platu o 10 % na 1 rok"/>
        <s v="snížení platu o 15 % na 6 měsíců"/>
        <s v="přiměřené opatření "/>
        <s v="snížení platu o 20 % na 6 měsíců"/>
        <s v="snížení platu o 30 % na 1 rok"/>
        <m/>
        <s v="snížení platu o 20 % na 1 rok "/>
        <s v="snížení platu o 10 % na 3 měsíce"/>
        <s v="snížení platu o 10 % na 6 měsíců"/>
        <s v="snížení platu o 20 % na 10 měsíců"/>
        <s v="snížení platu (nespecifikováno)"/>
        <s v="v horních rozmezích co do snížení platu i co do délky"/>
        <s v="snížení platu o 25 % na 8 měsíců"/>
        <s v="snížení platu na 1 rok"/>
        <s v="snížení platu o 20 % na 1 rok"/>
        <s v="snížení platu v horní polovině zákonné sazby "/>
        <s v="snížení platu o 20 % na 18 měsíců"/>
        <s v="snížení platu o 25 % na 1 rok"/>
        <s v="snížení platu o 25 % na 6 měsíců"/>
        <s v="odvolání z funkce předsedy soudu"/>
        <s v="snížení platu v 1. polovině zákonné sazby"/>
        <s v="snížení platu o 25 % na 10 měsíců"/>
        <s v="odvolání z funkce místopředsedy soudu"/>
        <s v="snížení platu o 15 % na 3 měsíce"/>
        <s v="odnětí zvýšení platového koeficientu za výkon funkce předsedy soudu na 3 měsíce"/>
        <s v="snížení platu o 30 % na 2 roky"/>
        <s v="snížení platu o 15 % na 8 měsíců"/>
        <s v="vyslovení nezpůsobilosti k výkonu funkce"/>
        <s v="snížení platu o 30 % na 6 měsíců"/>
        <s v="snížení platu o 25 % na 18 měsíců"/>
        <s v="upuštění od potrestání"/>
        <s v="snížení platu o 15 % na 4 měsíce"/>
        <s v="snížení platu o 15 % na 1 rok"/>
        <s v="odnětí zvýšení platového koeficientu za výkon funkce předsedy soudu na 6 měsíců"/>
        <s v="dle uvážení soudu"/>
        <s v="důtka nebo snížení platu při spodní hranici"/>
        <s v="snížení platu o 15 % na 10 měsíců"/>
        <s v="snížení platu o 20 % na 4 měsíce"/>
        <s v="snížení platu o 10% na 4 měsíce"/>
        <s v="snížení platu o 10% na 6 měsíců"/>
        <s v="snížení platu o 25% na 6 měsíců"/>
        <s v="snížení platu o 10% na 3 měsíce"/>
        <s v="snížení platu o 30% na 2 roky"/>
        <s v="snížení platu o 15 % na 12 měsíců"/>
        <s v="snížení platu o 5 % na 3 měsíce"/>
        <s v="odvolání z funkce předsedy senátu"/>
        <s v="snížení platu o 30 % na dobu 1 roku"/>
        <s v="snížení platu o 10 % na dobu 1 roku"/>
        <s v="snížení platu o 5 % na 6 měsíců"/>
        <s v="snížení platu o 30% na 6 měsíců"/>
        <s v="snížení platu p 30 % na 1 rok" u="1"/>
        <s v="důtka, pokud kárný senát neshledá jako dostačující projednání věci" u="1"/>
        <s v="spojeno s věcí 13 Kss 7/2011" u="1"/>
        <s v="snížení platu o 10 % na šest měsíců" u="1"/>
        <s v="odvolání z funkce soudce" u="1"/>
        <s v="snížení platu o 30% na dobu 2 let" u="1"/>
        <s v="snížení platu až o 30 % na dobu jednoho roku" u="1"/>
        <s v="snížení platu o 20% na 1 rok" u="1"/>
        <s v="dvolání z funkce" u="1"/>
        <s v="snížení platu o 10 % na dobu 6 měsíců" u="1"/>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Janíčková Pavlína Mgr." refreshedDate="44494.712885069443" createdVersion="3" refreshedVersion="4" minRefreshableVersion="3" recordCount="310">
  <cacheSource type="worksheet">
    <worksheetSource ref="K4:K1004" sheet="Přehled"/>
  </cacheSource>
  <cacheFields count="1">
    <cacheField name="Důvod zpětvzetí" numFmtId="0">
      <sharedItems containsBlank="1" count="16">
        <m/>
        <s v="snížení stavu neskončených věcí a zvýšení pracovního nasazení"/>
        <s v="rozsudky vyhotoveny a vypraveny včas, celkové kladné hodnocení soudce předsedkyní OS"/>
        <s v="kárně obviněná rezignuje na funkci soudce"/>
        <s v="návrh ohledně skutku ad 3. byl při ústním jednání vzat zpět pro svou menší závažnost a osobní charakter "/>
        <s v="kárné řízení není účelné (kárný senát skutkově podobné věci již posuzoval, přičemž v žádném z těchto řízení nebylo obdobné jednání posouzeno jako kárné provinění)"/>
        <s v="kárné řízení není účelné"/>
        <s v="jednání nenaplňuje veškeré znaky skutkové podstaty kárného provinění"/>
        <s v="nelze dohledat"/>
        <s v="jednání nenaplňuje veškeré znaky skutkové podstaty kárného provinění, neboť nebyla naplněna subjektivní stránka jednání kárně obviněného a intenzita jednání nenaplňuje znaky kárného provinění"/>
        <s v="navrhovatelka vycházela z rozhodnutí ve věci sp. zn. 11 Kss 3/2012"/>
        <s v="V databázi chybí dokument o zpětvzetí"/>
        <s v="uplynutí subjektivní lhůty k podání návrhu na zahájení kárného řízení"/>
        <s v="rezignace soudce"/>
        <s v="navrhovatel vycházel z nálezu ÚS sp. zn. I. ÚS 794/2016"/>
        <s v="přerušení řízení"/>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Janíčková Pavlína Mgr." refreshedDate="44495.629826736113" createdVersion="3" refreshedVersion="4" minRefreshableVersion="3" recordCount="310">
  <cacheSource type="worksheet">
    <worksheetSource ref="J4:J1004" sheet="Přehled"/>
  </cacheSource>
  <cacheFields count="1">
    <cacheField name="Důvod zastavení" numFmtId="0">
      <sharedItems containsBlank="1" count="18">
        <m/>
        <s v="zpětvzetí žaloby"/>
        <s v="rezignace na funkci soudce"/>
        <s v="zánik funkce soudce (úmrtí)"/>
        <s v="chybí"/>
        <s v="částečné zpětvzetí"/>
        <s v="návrh byl podán opožděně"/>
        <s v="zánik funkce soudce (nezpůsobilost)"/>
        <s v="zánik funkce soudce (odsouzení pro tr. čin)"/>
        <s v="vedení kárného řízení je nepřípustné (překážka ne bis in idem)"/>
        <s v="odvolání z funkce"/>
        <s v="z" u="1"/>
        <s v="zastavení pro zpětvzetí žaloby" u="1"/>
        <s v="DOPLNIT" u="1"/>
        <s v="rezignace na funkci soudce - viz 13 Kss 7/2013" u="1"/>
        <s v="zastavení pro opožděný návrh" u="1"/>
        <s v="zánik funkce soudce " u="1"/>
        <s v="opožděný návrh" u="1"/>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r:id="rId1" refreshedBy="Janíčková Pavlína Mgr." refreshedDate="44599.631745370367" createdVersion="3" refreshedVersion="4" minRefreshableVersion="3" recordCount="313">
  <cacheSource type="worksheet">
    <worksheetSource ref="G4:G1004" sheet="Přehled"/>
  </cacheSource>
  <cacheFields count="1">
    <cacheField name="Způsob" numFmtId="0">
      <sharedItems containsBlank="1" count="24">
        <s v="Uznání viny"/>
        <s v="Zastavení řízení"/>
        <s v="Zproštění"/>
        <m/>
        <s v="Zamítnutí obnovy řízení"/>
        <s v="Povolení obnovy říz."/>
        <s v="1. Uznání viny; 2. zproštění; 3. zastavení řízení"/>
        <s v="1. Uznání viny; 2. zproštění"/>
        <s v="Nezpůsobilost k výkonu"/>
        <s v="1. Uznání viny; 2. zastavení řízení"/>
        <s v="1. zproštění; 2. zastavení"/>
        <s v="Zrušeno"/>
        <s v="Schválení dohody a uznání viny"/>
        <s v="1. Schválení dohody a uznání viny; 2. zastavení řízení"/>
        <s v="1. Zastavení řízení; 2. Uznání viny; 3. Zproštění viny" u="1"/>
        <s v="Schválení dohody a uznání vin" u="1"/>
        <s v="Doplnit" u="1"/>
        <s v="1. Uznání viny; 2. zproštění " u="1"/>
        <s v="odvolání z funkce předsedy senátu" u="1"/>
        <s v="1. a 2. uznání viny; 3. zproštění" u="1"/>
        <s v="1. Uznání viny; 2. zproštění; 3. zastavení" u="1"/>
        <s v="Přerušení" u="1"/>
        <s v="1. Uznání viny; 2. zproštění;" u="1"/>
        <s v="Schválení dohody" u="1"/>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r:id="rId1" refreshedBy="Janíčková Pavlína Mgr." refreshedDate="44599.631802777774" createdVersion="3" refreshedVersion="4" minRefreshableVersion="3" recordCount="313">
  <cacheSource type="worksheet">
    <worksheetSource ref="I4:I1004" sheet="Přehled"/>
  </cacheSource>
  <cacheFields count="1">
    <cacheField name="Uložená" numFmtId="0">
      <sharedItems containsBlank="1" count="61">
        <s v="důtka"/>
        <m/>
        <s v="upuštění od kár. opatření"/>
        <s v="snížení platu o 15 % na 10 měsíců"/>
        <s v="snížení platu o 15 % na 6 měsíců"/>
        <s v="snížení platu o 15 % na 4 měsíce"/>
        <s v="snížení platu o 30 % na 10 měsíců"/>
        <s v="snížení platu o 10 % na 6 měsíců"/>
        <s v="snížení platu o 10 % na 4 měsíce"/>
        <s v="snížení platu o 30 % na 1 rok"/>
        <s v="snížení platu o 20 % na 8 měsíců"/>
        <s v="snížení platu o 15 % na 3 měsíce"/>
        <s v="snížení platu o 25 % na 18 měsíců"/>
        <s v="snížení platu o 20 % na 6 měsíců"/>
        <s v="snížení platu o 25 % na 1 rok"/>
        <s v="odvolání z funkce"/>
        <s v="snížení platu o 25 % na 6 měsíců"/>
        <s v="odnětí zvýšení plat. koefic."/>
        <s v="snížení platu o 10 % na 5 měsíců"/>
        <s v="snížení platu o 25 % na 2 roky"/>
        <s v="snížení platu o 20 % na 10 měsíců"/>
        <s v="snížení platu o 30 % na 14 měsíců (spojeno)"/>
        <s v="snížení platu o 15 % na 1 rok"/>
        <s v="vyslovení nezpůsobilosti k výkonu funkce"/>
        <s v="snížení platu o 20 % na 12 měsíců"/>
        <s v="upuštění od kár. opatření (spojeno)"/>
        <s v="snížení platu o 10 % na 3 měsíce"/>
        <s v="snížení platu o 20 % na 1 rok (spojeno)"/>
        <s v="odvolání z funkce (spojeno)"/>
        <s v="snížení platu o 25 % na 9 měsíců"/>
        <s v="snížení platu o 15 % na 12 měsíců"/>
        <s v="upuštění od kárného potrestání"/>
        <s v="snížení platu o 30 % na 18 měsíců"/>
        <s v="upuštění od uložení kárného opatření"/>
        <s v="snížení platu o 5% na 3 měsíce"/>
        <s v="snížení platu o 10 % na 1 rok"/>
        <s v="snížení platu o 10% na 4 měsíce"/>
        <s v="snížení platu"/>
        <s v="snížení platu o 20% na 8 měsíců"/>
        <s v="snížení platu o 12,5% na 1 rok"/>
        <s v="snížení platu o 10% na 1 rok"/>
        <s v="snížení platu o 30 % na 12 měsíců"/>
        <s v="snížení platu o 25 % na 12 měsíců"/>
        <s v="snížení platu o 10% na 3 měsíce"/>
        <s v="snížení platu o 10% na 6 měsíců"/>
        <s v="snížení platu_x000a_o 10% na 12 měsíců"/>
        <s v="odvolání z funkce předsedy senátu"/>
        <s v="snížení platu o 5 % na 6 měsíců"/>
        <s v="snížení platu o 15 % na 18 měsíců"/>
        <s v="snížení platu o 5 % na 12 měsíců"/>
        <s v="snížení platu o 15 % na 5 měsíců"/>
        <s v="snížení platu o 30 % na 10 měsíců (spojeno)" u="1"/>
        <s v="odvolání z funkce " u="1"/>
        <s v="spojeno s věcí 13 Kss 3/2013" u="1"/>
        <s v="snížení platu o 20 % na 1 rok" u="1"/>
        <s v="spojeno s věcí 11 Kss 4/2012" u="1"/>
        <s v="spojeno s věcí 13 Kss 7/2011" u="1"/>
        <s v="snížení platu DOPLNIT O KOLIK" u="1"/>
        <s v="snížení platu o 15 % na dobu 6 měsíců" u="1"/>
        <s v="snížení platu o 10 % na šest měsíců" u="1"/>
        <s v="snížení platu o 30 % na 14 měsíců" u="1"/>
      </sharedItems>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r:id="rId1" refreshedBy="Janíčková Pavlína Mgr." refreshedDate="44600.631238078706" createdVersion="4" refreshedVersion="4" minRefreshableVersion="3" recordCount="313">
  <cacheSource type="worksheet">
    <worksheetSource ref="C4:C350" sheet="Přehled"/>
  </cacheSource>
  <cacheFields count="1">
    <cacheField name="Kárný žalobce" numFmtId="0">
      <sharedItems containsBlank="1" count="75">
        <s v="předseda/předsedkyně OS v Táboře"/>
        <s v="předseda/předsedkyně OS ve Zlíně"/>
        <s v="předseda/předsedkyně OS ve Strakonicích"/>
        <s v="předseda/předsedkyně OS v Prachaticích"/>
        <s v="předseda/předsedkyně MS v Praze"/>
        <s v="ministr spravedlnosti"/>
        <s v="předseda/předsedkyně Obvodního soudu pro Prahu 2"/>
        <s v="předseda/předsedkyně KS v Plzni"/>
        <s v="předseda/předsedkyně OS v Teplicích"/>
        <s v="předseda/předsedkyně OS v Čes. Lípě"/>
        <s v="předseda/předsedkyně KS v Brně"/>
        <s v="předseda/předsedkyně OS v Uherském Hradišti"/>
        <s v="předseda/předsedkyně OS v Novém Jičíně"/>
        <s v="předseda/předsedkyně OS v Ostravě"/>
        <s v="předseda/předsedkyně Obvodního soudu pro Prahu 9"/>
        <s v="předseda/předsedkyně OS v Kutné Hoře"/>
        <s v="veřejný ochránce práv"/>
        <s v="předseda/předsedkyně KS v Ústí nad Labem"/>
        <s v="předseda/předsedkyně KS v Hradci Králové"/>
        <s v="předseda/předsedkyně Obvodního soudu pro Prahu 1"/>
        <s v="předseda/předsedkyně OS v Přerově"/>
        <s v="předseda/předsedkyně OS Plzeň-jih"/>
        <s v="předseda/předsedkyně OS v Liberci"/>
        <s v="předseda/předsedkyně OS Jablonci n./N."/>
        <s v="předseda/předsedkyně Nejvyššího soudu"/>
        <s v="předseda/předsedkyně Obvodního soudu pro Prahu 4"/>
        <s v="návrh na obnovu řízení"/>
        <s v="předseda/předsedkyně Obvodního soudu pro Prahu 6"/>
        <s v="předseda/předsedkyně KS v Čes. Buděj."/>
        <s v="předseda/předsedkyně MS v Brně"/>
        <s v="předseda/předsedkyně OS v Tachově"/>
        <s v="předseda/předsedkyně OS v Mělníku"/>
        <s v="předseda/předsedkyně OS ve Žďáru nad Sáz."/>
        <s v="předseda/předsedkyně OS v Olomouci"/>
        <s v="předseda/předsedkyně OS Praha-západ"/>
        <s v="předseda/předsedkyně OS v Rakovníku"/>
        <s v="předseda/předsedkyně KS v Ostravě"/>
        <s v="předseda/předsedkyně OS Plzeň-město"/>
        <s v="předseda/předsedkyně OS Praha-východ"/>
        <s v="předseda/předsedkyně OS v Jindřichově Hradci"/>
        <s v="předseda/předsedkyně OS ve Frýdku-Místku"/>
        <s v="předseda/předsedkyně OS v Litoměřicích"/>
        <s v="předseda/předsedkyně Obvodního soudu pro Prahu 5"/>
        <s v="předseda/předsedkyně Obvodního soudu pro Prahu 7"/>
        <s v="předseda/předsedkyně OS Plzeň-sever"/>
        <s v="předseda/předsedkyně Obvodního soudu pro Prahu 10"/>
        <s v="předseda/předsedkyně VS v Praze"/>
        <s v="předseda/předsedkyně OS v Chomutově"/>
        <s v="předseda/předsedkyně Obvodního soudu pro Prahu 3"/>
        <s v="předseda/předsedkyně OS v Ústí nad Labem"/>
        <s v="předseda/předsedkyně OS v Děčíně"/>
        <s v="předseda/předsedkyně Obvodního soudu pro Prahu 8"/>
        <m/>
        <s v="předseda/předsedkyně KS v Praze"/>
        <s v="předseda/předsedkyně OS v Prostějově"/>
        <s v="předseda/předsedkyně OS v Blansku"/>
        <s v="předseda/předsedkyně OS v Chebu"/>
        <s v="předseda/předsedkyně Obvodního soud pro Prahu 4"/>
        <s v="předseda/předsedkyně OS v Liberci"/>
        <s v="předseda/předsedkyně OS v Ústí nad Labem"/>
        <s v="předseda/předsedkyně OS v Teplicích"/>
        <s v="předseda/předsedkyně OS v Příbrami"/>
        <s v="předseda/předsedkyně OS v Mostě"/>
        <s v="předseda/předsedkyně OS v Chrudimi"/>
        <s v="předseda/předsedkyně OS v Třebíči"/>
        <s v="předseda/předsedkyně OS ve Vyškově"/>
        <s v="předseda Okresního soudu Plzeň-jih" u="1"/>
        <s v="předseda/předsedkyně Nejvyššího soudu " u="1"/>
        <s v="předseda Okresního soudu v Liberci" u="1"/>
        <s v="předseda Městského soudu v Praze" u="1"/>
        <s v="předseda Okresního soudu v Mostě" u="1"/>
        <s v="předseda Okresního soudu v Příbrami" u="1"/>
        <s v="předseda Krajského soudu v Ústí nad Labem" u="1"/>
        <s v="předseda Okresního soudu v Teplicích" u="1"/>
        <s v="předseda Nejvyššího soudu"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63">
  <r>
    <x v="0"/>
  </r>
  <r>
    <x v="1"/>
  </r>
  <r>
    <x v="2"/>
  </r>
  <r>
    <x v="3"/>
  </r>
  <r>
    <x v="4"/>
  </r>
  <r>
    <x v="5"/>
  </r>
  <r>
    <x v="6"/>
  </r>
  <r>
    <x v="7"/>
  </r>
  <r>
    <x v="8"/>
  </r>
  <r>
    <x v="9"/>
  </r>
  <r>
    <x v="10"/>
  </r>
  <r>
    <x v="11"/>
  </r>
  <r>
    <x v="12"/>
  </r>
  <r>
    <x v="13"/>
  </r>
  <r>
    <x v="14"/>
  </r>
  <r>
    <x v="15"/>
  </r>
  <r>
    <x v="16"/>
  </r>
  <r>
    <x v="17"/>
  </r>
  <r>
    <x v="18"/>
  </r>
  <r>
    <x v="19"/>
  </r>
  <r>
    <x v="20"/>
  </r>
  <r>
    <x v="21"/>
  </r>
  <r>
    <x v="22"/>
  </r>
  <r>
    <x v="23"/>
  </r>
  <r>
    <x v="24"/>
  </r>
  <r>
    <x v="25"/>
  </r>
  <r>
    <x v="26"/>
  </r>
  <r>
    <x v="27"/>
  </r>
  <r>
    <x v="24"/>
  </r>
  <r>
    <x v="28"/>
  </r>
  <r>
    <x v="29"/>
  </r>
  <r>
    <x v="30"/>
  </r>
  <r>
    <x v="31"/>
  </r>
  <r>
    <x v="32"/>
  </r>
  <r>
    <x v="33"/>
  </r>
  <r>
    <x v="34"/>
  </r>
  <r>
    <x v="35"/>
  </r>
  <r>
    <x v="36"/>
  </r>
  <r>
    <x v="37"/>
  </r>
  <r>
    <x v="38"/>
  </r>
  <r>
    <x v="39"/>
  </r>
  <r>
    <x v="40"/>
  </r>
  <r>
    <x v="41"/>
  </r>
  <r>
    <x v="42"/>
  </r>
  <r>
    <x v="43"/>
  </r>
  <r>
    <x v="44"/>
  </r>
  <r>
    <x v="45"/>
  </r>
  <r>
    <x v="46"/>
  </r>
  <r>
    <x v="47"/>
  </r>
  <r>
    <x v="48"/>
  </r>
  <r>
    <x v="49"/>
  </r>
  <r>
    <x v="50"/>
  </r>
  <r>
    <x v="51"/>
  </r>
  <r>
    <x v="52"/>
  </r>
  <r>
    <x v="53"/>
  </r>
  <r>
    <x v="54"/>
  </r>
  <r>
    <x v="55"/>
  </r>
  <r>
    <x v="56"/>
  </r>
  <r>
    <x v="57"/>
  </r>
  <r>
    <x v="58"/>
  </r>
  <r>
    <x v="59"/>
  </r>
  <r>
    <x v="60"/>
  </r>
  <r>
    <x v="61"/>
  </r>
  <r>
    <x v="62"/>
  </r>
  <r>
    <x v="63"/>
  </r>
  <r>
    <x v="64"/>
  </r>
  <r>
    <x v="65"/>
  </r>
  <r>
    <x v="66"/>
  </r>
  <r>
    <x v="67"/>
  </r>
  <r>
    <x v="68"/>
  </r>
  <r>
    <x v="69"/>
  </r>
  <r>
    <x v="70"/>
  </r>
  <r>
    <x v="71"/>
  </r>
  <r>
    <x v="72"/>
  </r>
  <r>
    <x v="73"/>
  </r>
  <r>
    <x v="74"/>
  </r>
  <r>
    <x v="75"/>
  </r>
  <r>
    <x v="76"/>
  </r>
  <r>
    <x v="77"/>
  </r>
  <r>
    <x v="60"/>
  </r>
  <r>
    <x v="78"/>
  </r>
  <r>
    <x v="78"/>
  </r>
  <r>
    <x v="78"/>
  </r>
  <r>
    <x v="79"/>
  </r>
  <r>
    <x v="80"/>
  </r>
  <r>
    <x v="81"/>
  </r>
  <r>
    <x v="82"/>
  </r>
  <r>
    <x v="83"/>
  </r>
  <r>
    <x v="82"/>
  </r>
  <r>
    <x v="84"/>
  </r>
  <r>
    <x v="85"/>
  </r>
  <r>
    <x v="86"/>
  </r>
  <r>
    <x v="87"/>
  </r>
  <r>
    <x v="88"/>
  </r>
  <r>
    <x v="89"/>
  </r>
  <r>
    <x v="90"/>
  </r>
  <r>
    <x v="91"/>
  </r>
  <r>
    <x v="92"/>
  </r>
  <r>
    <x v="93"/>
  </r>
  <r>
    <x v="94"/>
  </r>
  <r>
    <x v="95"/>
  </r>
  <r>
    <x v="96"/>
  </r>
  <r>
    <x v="97"/>
  </r>
  <r>
    <x v="98"/>
  </r>
  <r>
    <x v="99"/>
  </r>
  <r>
    <x v="100"/>
  </r>
  <r>
    <x v="101"/>
  </r>
  <r>
    <x v="102"/>
  </r>
  <r>
    <x v="103"/>
  </r>
  <r>
    <x v="104"/>
  </r>
  <r>
    <x v="105"/>
  </r>
  <r>
    <x v="104"/>
  </r>
  <r>
    <x v="106"/>
  </r>
  <r>
    <x v="107"/>
  </r>
  <r>
    <x v="108"/>
  </r>
  <r>
    <x v="109"/>
  </r>
  <r>
    <x v="110"/>
  </r>
  <r>
    <x v="111"/>
  </r>
  <r>
    <x v="112"/>
  </r>
  <r>
    <x v="113"/>
  </r>
  <r>
    <x v="114"/>
  </r>
  <r>
    <x v="115"/>
  </r>
  <r>
    <x v="116"/>
  </r>
  <r>
    <x v="117"/>
  </r>
  <r>
    <x v="118"/>
  </r>
  <r>
    <x v="119"/>
  </r>
  <r>
    <x v="120"/>
  </r>
  <r>
    <x v="121"/>
  </r>
  <r>
    <x v="122"/>
  </r>
  <r>
    <x v="123"/>
  </r>
  <r>
    <x v="124"/>
  </r>
  <r>
    <x v="123"/>
  </r>
  <r>
    <x v="125"/>
  </r>
  <r>
    <x v="126"/>
  </r>
  <r>
    <x v="127"/>
  </r>
  <r>
    <x v="128"/>
  </r>
  <r>
    <x v="129"/>
  </r>
  <r>
    <x v="130"/>
  </r>
  <r>
    <x v="131"/>
  </r>
  <r>
    <x v="132"/>
  </r>
  <r>
    <x v="133"/>
  </r>
  <r>
    <x v="134"/>
  </r>
  <r>
    <x v="135"/>
  </r>
  <r>
    <x v="136"/>
  </r>
  <r>
    <x v="137"/>
  </r>
  <r>
    <x v="138"/>
  </r>
  <r>
    <x v="139"/>
  </r>
  <r>
    <x v="140"/>
  </r>
  <r>
    <x v="141"/>
  </r>
  <r>
    <x v="142"/>
  </r>
  <r>
    <x v="143"/>
  </r>
  <r>
    <x v="144"/>
  </r>
  <r>
    <x v="131"/>
  </r>
  <r>
    <x v="145"/>
  </r>
  <r>
    <x v="102"/>
  </r>
  <r>
    <x v="116"/>
  </r>
  <r>
    <x v="146"/>
  </r>
  <r>
    <x v="102"/>
  </r>
  <r>
    <x v="147"/>
  </r>
  <r>
    <x v="148"/>
  </r>
  <r>
    <x v="122"/>
  </r>
  <r>
    <x v="131"/>
  </r>
  <r>
    <x v="149"/>
  </r>
  <r>
    <x v="116"/>
  </r>
  <r>
    <x v="150"/>
  </r>
  <r>
    <x v="151"/>
  </r>
  <r>
    <x v="102"/>
  </r>
  <r>
    <x v="131"/>
  </r>
  <r>
    <x v="152"/>
  </r>
  <r>
    <x v="102"/>
  </r>
  <r>
    <x v="153"/>
  </r>
  <r>
    <x v="154"/>
  </r>
  <r>
    <x v="155"/>
  </r>
  <r>
    <x v="156"/>
  </r>
  <r>
    <x v="157"/>
  </r>
  <r>
    <x v="158"/>
  </r>
  <r>
    <x v="159"/>
  </r>
  <r>
    <x v="160"/>
  </r>
  <r>
    <x v="161"/>
  </r>
  <r>
    <x v="162"/>
  </r>
  <r>
    <x v="163"/>
  </r>
  <r>
    <x v="164"/>
  </r>
  <r>
    <x v="165"/>
  </r>
  <r>
    <x v="166"/>
  </r>
  <r>
    <x v="167"/>
  </r>
  <r>
    <x v="168"/>
  </r>
  <r>
    <x v="169"/>
  </r>
  <r>
    <x v="170"/>
  </r>
  <r>
    <x v="171"/>
  </r>
  <r>
    <x v="172"/>
  </r>
  <r>
    <x v="173"/>
  </r>
  <r>
    <x v="174"/>
  </r>
  <r>
    <x v="28"/>
  </r>
  <r>
    <x v="175"/>
  </r>
  <r>
    <x v="176"/>
  </r>
  <r>
    <x v="177"/>
  </r>
  <r>
    <x v="178"/>
  </r>
  <r>
    <x v="179"/>
  </r>
  <r>
    <x v="180"/>
  </r>
  <r>
    <x v="181"/>
  </r>
  <r>
    <x v="182"/>
  </r>
  <r>
    <x v="183"/>
  </r>
  <r>
    <x v="184"/>
  </r>
  <r>
    <x v="185"/>
  </r>
  <r>
    <x v="186"/>
  </r>
  <r>
    <x v="187"/>
  </r>
  <r>
    <x v="188"/>
  </r>
  <r>
    <x v="102"/>
  </r>
  <r>
    <x v="189"/>
  </r>
  <r>
    <x v="190"/>
  </r>
  <r>
    <x v="191"/>
  </r>
  <r>
    <x v="192"/>
  </r>
  <r>
    <x v="193"/>
  </r>
  <r>
    <x v="194"/>
  </r>
  <r>
    <x v="195"/>
  </r>
  <r>
    <x v="196"/>
  </r>
  <r>
    <x v="197"/>
  </r>
  <r>
    <x v="198"/>
  </r>
  <r>
    <x v="182"/>
  </r>
  <r>
    <x v="199"/>
  </r>
  <r>
    <x v="190"/>
  </r>
  <r>
    <x v="200"/>
  </r>
  <r>
    <x v="201"/>
  </r>
  <r>
    <x v="202"/>
  </r>
  <r>
    <x v="203"/>
  </r>
  <r>
    <x v="204"/>
  </r>
  <r>
    <x v="205"/>
  </r>
  <r>
    <x v="192"/>
  </r>
  <r>
    <x v="206"/>
  </r>
  <r>
    <x v="207"/>
  </r>
  <r>
    <x v="208"/>
  </r>
  <r>
    <x v="209"/>
  </r>
  <r>
    <x v="210"/>
  </r>
  <r>
    <x v="211"/>
  </r>
  <r>
    <x v="212"/>
  </r>
  <r>
    <x v="213"/>
  </r>
  <r>
    <x v="214"/>
  </r>
  <r>
    <x v="215"/>
  </r>
  <r>
    <x v="216"/>
  </r>
  <r>
    <x v="217"/>
  </r>
  <r>
    <x v="218"/>
  </r>
  <r>
    <x v="219"/>
  </r>
  <r>
    <x v="220"/>
  </r>
  <r>
    <x v="221"/>
  </r>
  <r>
    <x v="222"/>
  </r>
  <r>
    <x v="223"/>
  </r>
  <r>
    <x v="224"/>
  </r>
  <r>
    <x v="225"/>
  </r>
  <r>
    <x v="226"/>
  </r>
  <r>
    <x v="227"/>
  </r>
  <r>
    <x v="228"/>
  </r>
  <r>
    <x v="229"/>
  </r>
  <r>
    <x v="230"/>
  </r>
  <r>
    <x v="231"/>
  </r>
  <r>
    <x v="232"/>
  </r>
  <r>
    <x v="233"/>
  </r>
  <r>
    <x v="234"/>
  </r>
  <r>
    <x v="235"/>
  </r>
  <r>
    <x v="102"/>
  </r>
  <r>
    <x v="102"/>
  </r>
  <r>
    <x v="236"/>
  </r>
  <r>
    <x v="102"/>
  </r>
  <r>
    <x v="228"/>
  </r>
</pivotCacheRecords>
</file>

<file path=xl/pivotCache/pivotCacheRecords2.xml><?xml version="1.0" encoding="utf-8"?>
<pivotCacheRecords xmlns="http://schemas.openxmlformats.org/spreadsheetml/2006/main" xmlns:r="http://schemas.openxmlformats.org/officeDocument/2006/relationships" count="310">
  <r>
    <x v="0"/>
  </r>
  <r>
    <x v="0"/>
  </r>
  <r>
    <x v="1"/>
  </r>
  <r>
    <x v="2"/>
  </r>
  <r>
    <x v="0"/>
  </r>
  <r>
    <x v="3"/>
  </r>
  <r>
    <x v="4"/>
  </r>
  <r>
    <x v="0"/>
  </r>
  <r>
    <x v="5"/>
  </r>
  <r>
    <x v="6"/>
  </r>
  <r>
    <x v="5"/>
  </r>
  <r>
    <x v="7"/>
  </r>
  <r>
    <x v="5"/>
  </r>
  <r>
    <x v="7"/>
  </r>
  <r>
    <x v="8"/>
  </r>
  <r>
    <x v="6"/>
  </r>
  <r>
    <x v="9"/>
  </r>
  <r>
    <x v="6"/>
  </r>
  <r>
    <x v="0"/>
  </r>
  <r>
    <x v="5"/>
  </r>
  <r>
    <x v="10"/>
  </r>
  <r>
    <x v="2"/>
  </r>
  <r>
    <x v="7"/>
  </r>
  <r>
    <x v="1"/>
  </r>
  <r>
    <x v="7"/>
  </r>
  <r>
    <x v="6"/>
  </r>
  <r>
    <x v="11"/>
  </r>
  <r>
    <x v="1"/>
  </r>
  <r>
    <x v="7"/>
  </r>
  <r>
    <x v="12"/>
  </r>
  <r>
    <x v="0"/>
  </r>
  <r>
    <x v="13"/>
  </r>
  <r>
    <x v="1"/>
  </r>
  <r>
    <x v="7"/>
  </r>
  <r>
    <x v="5"/>
  </r>
  <r>
    <x v="2"/>
  </r>
  <r>
    <x v="14"/>
  </r>
  <r>
    <x v="5"/>
  </r>
  <r>
    <x v="7"/>
  </r>
  <r>
    <x v="7"/>
  </r>
  <r>
    <x v="0"/>
  </r>
  <r>
    <x v="8"/>
  </r>
  <r>
    <x v="15"/>
  </r>
  <r>
    <x v="4"/>
  </r>
  <r>
    <x v="7"/>
  </r>
  <r>
    <x v="16"/>
  </r>
  <r>
    <x v="0"/>
  </r>
  <r>
    <x v="15"/>
  </r>
  <r>
    <x v="1"/>
  </r>
  <r>
    <x v="8"/>
  </r>
  <r>
    <x v="8"/>
  </r>
  <r>
    <x v="0"/>
  </r>
  <r>
    <x v="4"/>
  </r>
  <r>
    <x v="8"/>
  </r>
  <r>
    <x v="1"/>
  </r>
  <r>
    <x v="17"/>
  </r>
  <r>
    <x v="1"/>
  </r>
  <r>
    <x v="1"/>
  </r>
  <r>
    <x v="1"/>
  </r>
  <r>
    <x v="18"/>
  </r>
  <r>
    <x v="1"/>
  </r>
  <r>
    <x v="2"/>
  </r>
  <r>
    <x v="2"/>
  </r>
  <r>
    <x v="2"/>
  </r>
  <r>
    <x v="2"/>
  </r>
  <r>
    <x v="1"/>
  </r>
  <r>
    <x v="1"/>
  </r>
  <r>
    <x v="7"/>
  </r>
  <r>
    <x v="6"/>
  </r>
  <r>
    <x v="1"/>
  </r>
  <r>
    <x v="17"/>
  </r>
  <r>
    <x v="19"/>
  </r>
  <r>
    <x v="2"/>
  </r>
  <r>
    <x v="20"/>
  </r>
  <r>
    <x v="21"/>
  </r>
  <r>
    <x v="22"/>
  </r>
  <r>
    <x v="23"/>
  </r>
  <r>
    <x v="1"/>
  </r>
  <r>
    <x v="1"/>
  </r>
  <r>
    <x v="2"/>
  </r>
  <r>
    <x v="2"/>
  </r>
  <r>
    <x v="2"/>
  </r>
  <r>
    <x v="2"/>
  </r>
  <r>
    <x v="24"/>
  </r>
  <r>
    <x v="25"/>
  </r>
  <r>
    <x v="2"/>
  </r>
  <r>
    <x v="8"/>
  </r>
  <r>
    <x v="26"/>
  </r>
  <r>
    <x v="8"/>
  </r>
  <r>
    <x v="2"/>
  </r>
  <r>
    <x v="21"/>
  </r>
  <r>
    <x v="7"/>
  </r>
  <r>
    <x v="27"/>
  </r>
  <r>
    <x v="7"/>
  </r>
  <r>
    <x v="13"/>
  </r>
  <r>
    <x v="2"/>
  </r>
  <r>
    <x v="2"/>
  </r>
  <r>
    <x v="28"/>
  </r>
  <r>
    <x v="2"/>
  </r>
  <r>
    <x v="12"/>
  </r>
  <r>
    <x v="1"/>
  </r>
  <r>
    <x v="7"/>
  </r>
  <r>
    <x v="2"/>
  </r>
  <r>
    <x v="20"/>
  </r>
  <r>
    <x v="2"/>
  </r>
  <r>
    <x v="26"/>
  </r>
  <r>
    <x v="7"/>
  </r>
  <r>
    <x v="0"/>
  </r>
  <r>
    <x v="4"/>
  </r>
  <r>
    <x v="8"/>
  </r>
  <r>
    <x v="29"/>
  </r>
  <r>
    <x v="1"/>
  </r>
  <r>
    <x v="1"/>
  </r>
  <r>
    <x v="12"/>
  </r>
  <r>
    <x v="30"/>
  </r>
  <r>
    <x v="1"/>
  </r>
  <r>
    <x v="31"/>
  </r>
  <r>
    <x v="30"/>
  </r>
  <r>
    <x v="1"/>
  </r>
  <r>
    <x v="1"/>
  </r>
  <r>
    <x v="32"/>
  </r>
  <r>
    <x v="8"/>
  </r>
  <r>
    <x v="20"/>
  </r>
  <r>
    <x v="2"/>
  </r>
  <r>
    <x v="6"/>
  </r>
  <r>
    <x v="1"/>
  </r>
  <r>
    <x v="7"/>
  </r>
  <r>
    <x v="5"/>
  </r>
  <r>
    <x v="2"/>
  </r>
  <r>
    <x v="8"/>
  </r>
  <r>
    <x v="29"/>
  </r>
  <r>
    <x v="1"/>
  </r>
  <r>
    <x v="1"/>
  </r>
  <r>
    <x v="1"/>
  </r>
  <r>
    <x v="2"/>
  </r>
  <r>
    <x v="1"/>
  </r>
  <r>
    <x v="1"/>
  </r>
  <r>
    <x v="2"/>
  </r>
  <r>
    <x v="30"/>
  </r>
  <r>
    <x v="7"/>
  </r>
  <r>
    <x v="7"/>
  </r>
  <r>
    <x v="1"/>
  </r>
  <r>
    <x v="6"/>
  </r>
  <r>
    <x v="1"/>
  </r>
  <r>
    <x v="1"/>
  </r>
  <r>
    <x v="7"/>
  </r>
  <r>
    <x v="2"/>
  </r>
  <r>
    <x v="7"/>
  </r>
  <r>
    <x v="2"/>
  </r>
  <r>
    <x v="11"/>
  </r>
  <r>
    <x v="25"/>
  </r>
  <r>
    <x v="30"/>
  </r>
  <r>
    <x v="30"/>
  </r>
  <r>
    <x v="11"/>
  </r>
  <r>
    <x v="1"/>
  </r>
  <r>
    <x v="6"/>
  </r>
  <r>
    <x v="2"/>
  </r>
  <r>
    <x v="1"/>
  </r>
  <r>
    <x v="7"/>
  </r>
  <r>
    <x v="7"/>
  </r>
  <r>
    <x v="7"/>
  </r>
  <r>
    <x v="30"/>
  </r>
  <r>
    <x v="21"/>
  </r>
  <r>
    <x v="11"/>
  </r>
  <r>
    <x v="1"/>
  </r>
  <r>
    <x v="2"/>
  </r>
  <r>
    <x v="1"/>
  </r>
  <r>
    <x v="30"/>
  </r>
  <r>
    <x v="28"/>
  </r>
  <r>
    <x v="6"/>
  </r>
  <r>
    <x v="2"/>
  </r>
  <r>
    <x v="2"/>
  </r>
  <r>
    <x v="33"/>
  </r>
  <r>
    <x v="17"/>
  </r>
  <r>
    <x v="2"/>
  </r>
  <r>
    <x v="8"/>
  </r>
  <r>
    <x v="10"/>
  </r>
  <r>
    <x v="1"/>
  </r>
  <r>
    <x v="7"/>
  </r>
  <r>
    <x v="3"/>
  </r>
  <r>
    <x v="1"/>
  </r>
  <r>
    <x v="34"/>
  </r>
  <r>
    <x v="2"/>
  </r>
  <r>
    <x v="30"/>
  </r>
  <r>
    <x v="11"/>
  </r>
  <r>
    <x v="28"/>
  </r>
  <r>
    <x v="7"/>
  </r>
  <r>
    <x v="4"/>
  </r>
  <r>
    <x v="31"/>
  </r>
  <r>
    <x v="7"/>
  </r>
  <r>
    <x v="20"/>
  </r>
  <r>
    <x v="17"/>
  </r>
  <r>
    <x v="7"/>
  </r>
  <r>
    <x v="1"/>
  </r>
  <r>
    <x v="1"/>
  </r>
  <r>
    <x v="1"/>
  </r>
  <r>
    <x v="11"/>
  </r>
  <r>
    <x v="1"/>
  </r>
  <r>
    <x v="1"/>
  </r>
  <r>
    <x v="1"/>
  </r>
  <r>
    <x v="1"/>
  </r>
  <r>
    <x v="35"/>
  </r>
  <r>
    <x v="36"/>
  </r>
  <r>
    <x v="11"/>
  </r>
  <r>
    <x v="1"/>
  </r>
  <r>
    <x v="37"/>
  </r>
  <r>
    <x v="37"/>
  </r>
  <r>
    <x v="33"/>
  </r>
  <r>
    <x v="8"/>
  </r>
  <r>
    <x v="1"/>
  </r>
  <r>
    <x v="8"/>
  </r>
  <r>
    <x v="8"/>
  </r>
  <r>
    <x v="2"/>
  </r>
  <r>
    <x v="1"/>
  </r>
  <r>
    <x v="1"/>
  </r>
  <r>
    <x v="3"/>
  </r>
  <r>
    <x v="34"/>
  </r>
  <r>
    <x v="20"/>
  </r>
  <r>
    <x v="8"/>
  </r>
  <r>
    <x v="7"/>
  </r>
  <r>
    <x v="1"/>
  </r>
  <r>
    <x v="1"/>
  </r>
  <r>
    <x v="6"/>
  </r>
  <r>
    <x v="38"/>
  </r>
  <r>
    <x v="1"/>
  </r>
  <r>
    <x v="12"/>
  </r>
  <r>
    <x v="1"/>
  </r>
  <r>
    <x v="1"/>
  </r>
  <r>
    <x v="37"/>
  </r>
  <r>
    <x v="37"/>
  </r>
  <r>
    <x v="37"/>
  </r>
  <r>
    <x v="4"/>
  </r>
  <r>
    <x v="39"/>
  </r>
  <r>
    <x v="33"/>
  </r>
  <r>
    <x v="1"/>
  </r>
  <r>
    <x v="1"/>
  </r>
  <r>
    <x v="8"/>
  </r>
  <r>
    <x v="11"/>
  </r>
  <r>
    <x v="8"/>
  </r>
  <r>
    <x v="11"/>
  </r>
  <r>
    <x v="1"/>
  </r>
  <r>
    <x v="17"/>
  </r>
  <r>
    <x v="17"/>
  </r>
  <r>
    <x v="17"/>
  </r>
  <r>
    <x v="40"/>
  </r>
  <r>
    <x v="1"/>
  </r>
  <r>
    <x v="1"/>
  </r>
  <r>
    <x v="20"/>
  </r>
  <r>
    <x v="7"/>
  </r>
  <r>
    <x v="1"/>
  </r>
  <r>
    <x v="8"/>
  </r>
  <r>
    <x v="1"/>
  </r>
  <r>
    <x v="2"/>
  </r>
  <r>
    <x v="41"/>
  </r>
  <r>
    <x v="42"/>
  </r>
  <r>
    <x v="43"/>
  </r>
  <r>
    <x v="42"/>
  </r>
  <r>
    <x v="2"/>
  </r>
  <r>
    <x v="44"/>
  </r>
  <r>
    <x v="41"/>
  </r>
  <r>
    <x v="2"/>
  </r>
  <r>
    <x v="45"/>
  </r>
  <r>
    <x v="8"/>
  </r>
  <r>
    <x v="46"/>
  </r>
  <r>
    <x v="47"/>
  </r>
  <r>
    <x v="8"/>
  </r>
  <r>
    <x v="48"/>
  </r>
  <r>
    <x v="49"/>
  </r>
  <r>
    <x v="8"/>
  </r>
  <r>
    <x v="50"/>
  </r>
  <r>
    <x v="51"/>
  </r>
  <r>
    <x v="8"/>
  </r>
  <r>
    <x v="52"/>
  </r>
  <r>
    <x v="28"/>
  </r>
  <r>
    <x v="7"/>
  </r>
  <r>
    <x v="17"/>
  </r>
  <r>
    <x v="29"/>
  </r>
  <r>
    <x v="1"/>
  </r>
  <r>
    <x v="4"/>
  </r>
  <r>
    <x v="1"/>
  </r>
  <r>
    <x v="1"/>
  </r>
  <r>
    <x v="7"/>
  </r>
  <r>
    <x v="7"/>
  </r>
  <r>
    <x v="7"/>
  </r>
  <r>
    <x v="10"/>
  </r>
  <r>
    <x v="2"/>
  </r>
  <r>
    <x v="48"/>
  </r>
  <r>
    <x v="8"/>
  </r>
  <r>
    <x v="6"/>
  </r>
  <r>
    <x v="7"/>
  </r>
  <r>
    <x v="1"/>
  </r>
  <r>
    <x v="1"/>
  </r>
  <r>
    <x v="25"/>
  </r>
  <r>
    <x v="1"/>
  </r>
  <r>
    <x v="7"/>
  </r>
  <r>
    <x v="8"/>
  </r>
  <r>
    <x v="8"/>
  </r>
  <r>
    <x v="8"/>
  </r>
  <r>
    <x v="8"/>
  </r>
  <r>
    <x v="8"/>
  </r>
  <r>
    <x v="8"/>
  </r>
  <r>
    <x v="8"/>
  </r>
  <r>
    <x v="8"/>
  </r>
  <r>
    <x v="8"/>
  </r>
  <r>
    <x v="8"/>
  </r>
  <r>
    <x v="8"/>
  </r>
  <r>
    <x v="8"/>
  </r>
  <r>
    <x v="8"/>
  </r>
  <r>
    <x v="8"/>
  </r>
  <r>
    <x v="8"/>
  </r>
</pivotCacheRecords>
</file>

<file path=xl/pivotCache/pivotCacheRecords3.xml><?xml version="1.0" encoding="utf-8"?>
<pivotCacheRecords xmlns="http://schemas.openxmlformats.org/spreadsheetml/2006/main" xmlns:r="http://schemas.openxmlformats.org/officeDocument/2006/relationships" count="310">
  <r>
    <x v="0"/>
  </r>
  <r>
    <x v="1"/>
  </r>
  <r>
    <x v="0"/>
  </r>
  <r>
    <x v="0"/>
  </r>
  <r>
    <x v="0"/>
  </r>
  <r>
    <x v="0"/>
  </r>
  <r>
    <x v="0"/>
  </r>
  <r>
    <x v="0"/>
  </r>
  <r>
    <x v="2"/>
  </r>
  <r>
    <x v="0"/>
  </r>
  <r>
    <x v="0"/>
  </r>
  <r>
    <x v="0"/>
  </r>
  <r>
    <x v="0"/>
  </r>
  <r>
    <x v="0"/>
  </r>
  <r>
    <x v="0"/>
  </r>
  <r>
    <x v="1"/>
  </r>
  <r>
    <x v="0"/>
  </r>
  <r>
    <x v="0"/>
  </r>
  <r>
    <x v="1"/>
  </r>
  <r>
    <x v="1"/>
  </r>
  <r>
    <x v="1"/>
  </r>
  <r>
    <x v="0"/>
  </r>
  <r>
    <x v="0"/>
  </r>
  <r>
    <x v="0"/>
  </r>
  <r>
    <x v="0"/>
  </r>
  <r>
    <x v="0"/>
  </r>
  <r>
    <x v="0"/>
  </r>
  <r>
    <x v="0"/>
  </r>
  <r>
    <x v="0"/>
  </r>
  <r>
    <x v="0"/>
  </r>
  <r>
    <x v="0"/>
  </r>
  <r>
    <x v="0"/>
  </r>
  <r>
    <x v="0"/>
  </r>
  <r>
    <x v="0"/>
  </r>
  <r>
    <x v="0"/>
  </r>
  <r>
    <x v="0"/>
  </r>
  <r>
    <x v="0"/>
  </r>
  <r>
    <x v="0"/>
  </r>
  <r>
    <x v="0"/>
  </r>
  <r>
    <x v="0"/>
  </r>
  <r>
    <x v="1"/>
  </r>
  <r>
    <x v="0"/>
  </r>
  <r>
    <x v="0"/>
  </r>
  <r>
    <x v="0"/>
  </r>
  <r>
    <x v="0"/>
  </r>
  <r>
    <x v="0"/>
  </r>
  <r>
    <x v="0"/>
  </r>
  <r>
    <x v="0"/>
  </r>
  <r>
    <x v="0"/>
  </r>
  <r>
    <x v="0"/>
  </r>
  <r>
    <x v="0"/>
  </r>
  <r>
    <x v="0"/>
  </r>
  <r>
    <x v="0"/>
  </r>
  <r>
    <x v="0"/>
  </r>
  <r>
    <x v="0"/>
  </r>
  <r>
    <x v="0"/>
  </r>
  <r>
    <x v="0"/>
  </r>
  <r>
    <x v="0"/>
  </r>
  <r>
    <x v="3"/>
  </r>
  <r>
    <x v="0"/>
  </r>
  <r>
    <x v="0"/>
  </r>
  <r>
    <x v="0"/>
  </r>
  <r>
    <x v="0"/>
  </r>
  <r>
    <x v="0"/>
  </r>
  <r>
    <x v="0"/>
  </r>
  <r>
    <x v="0"/>
  </r>
  <r>
    <x v="3"/>
  </r>
  <r>
    <x v="4"/>
  </r>
  <r>
    <x v="0"/>
  </r>
  <r>
    <x v="0"/>
  </r>
  <r>
    <x v="0"/>
  </r>
  <r>
    <x v="0"/>
  </r>
  <r>
    <x v="1"/>
  </r>
  <r>
    <x v="0"/>
  </r>
  <r>
    <x v="0"/>
  </r>
  <r>
    <x v="0"/>
  </r>
  <r>
    <x v="0"/>
  </r>
  <r>
    <x v="0"/>
  </r>
  <r>
    <x v="0"/>
  </r>
  <r>
    <x v="0"/>
  </r>
  <r>
    <x v="0"/>
  </r>
  <r>
    <x v="0"/>
  </r>
  <r>
    <x v="5"/>
  </r>
  <r>
    <x v="0"/>
  </r>
  <r>
    <x v="0"/>
  </r>
  <r>
    <x v="0"/>
  </r>
  <r>
    <x v="0"/>
  </r>
  <r>
    <x v="6"/>
  </r>
  <r>
    <x v="0"/>
  </r>
  <r>
    <x v="6"/>
  </r>
  <r>
    <x v="0"/>
  </r>
  <r>
    <x v="0"/>
  </r>
  <r>
    <x v="3"/>
  </r>
  <r>
    <x v="0"/>
  </r>
  <r>
    <x v="0"/>
  </r>
  <r>
    <x v="0"/>
  </r>
  <r>
    <x v="0"/>
  </r>
  <r>
    <x v="0"/>
  </r>
  <r>
    <x v="7"/>
  </r>
  <r>
    <x v="0"/>
  </r>
  <r>
    <x v="0"/>
  </r>
  <r>
    <x v="0"/>
  </r>
  <r>
    <x v="6"/>
  </r>
  <r>
    <x v="0"/>
  </r>
  <r>
    <x v="8"/>
  </r>
  <r>
    <x v="0"/>
  </r>
  <r>
    <x v="0"/>
  </r>
  <r>
    <x v="9"/>
  </r>
  <r>
    <x v="0"/>
  </r>
  <r>
    <x v="0"/>
  </r>
  <r>
    <x v="0"/>
  </r>
  <r>
    <x v="0"/>
  </r>
  <r>
    <x v="0"/>
  </r>
  <r>
    <x v="0"/>
  </r>
  <r>
    <x v="0"/>
  </r>
  <r>
    <x v="10"/>
  </r>
  <r>
    <x v="0"/>
  </r>
  <r>
    <x v="0"/>
  </r>
  <r>
    <x v="0"/>
  </r>
  <r>
    <x v="0"/>
  </r>
  <r>
    <x v="0"/>
  </r>
  <r>
    <x v="0"/>
  </r>
  <r>
    <x v="0"/>
  </r>
  <r>
    <x v="0"/>
  </r>
  <r>
    <x v="0"/>
  </r>
  <r>
    <x v="0"/>
  </r>
  <r>
    <x v="0"/>
  </r>
  <r>
    <x v="0"/>
  </r>
  <r>
    <x v="0"/>
  </r>
  <r>
    <x v="0"/>
  </r>
  <r>
    <x v="0"/>
  </r>
  <r>
    <x v="0"/>
  </r>
  <r>
    <x v="0"/>
  </r>
  <r>
    <x v="0"/>
  </r>
  <r>
    <x v="11"/>
  </r>
  <r>
    <x v="0"/>
  </r>
  <r>
    <x v="0"/>
  </r>
  <r>
    <x v="0"/>
  </r>
  <r>
    <x v="0"/>
  </r>
  <r>
    <x v="0"/>
  </r>
  <r>
    <x v="0"/>
  </r>
  <r>
    <x v="0"/>
  </r>
  <r>
    <x v="0"/>
  </r>
  <r>
    <x v="0"/>
  </r>
  <r>
    <x v="0"/>
  </r>
  <r>
    <x v="0"/>
  </r>
  <r>
    <x v="0"/>
  </r>
  <r>
    <x v="0"/>
  </r>
  <r>
    <x v="0"/>
  </r>
  <r>
    <x v="0"/>
  </r>
  <r>
    <x v="0"/>
  </r>
  <r>
    <x v="0"/>
  </r>
  <r>
    <x v="8"/>
  </r>
  <r>
    <x v="0"/>
  </r>
  <r>
    <x v="0"/>
  </r>
  <r>
    <x v="0"/>
  </r>
  <r>
    <x v="0"/>
  </r>
  <r>
    <x v="0"/>
  </r>
  <r>
    <x v="8"/>
  </r>
  <r>
    <x v="0"/>
  </r>
  <r>
    <x v="12"/>
  </r>
  <r>
    <x v="0"/>
  </r>
  <r>
    <x v="0"/>
  </r>
  <r>
    <x v="0"/>
  </r>
  <r>
    <x v="0"/>
  </r>
  <r>
    <x v="0"/>
  </r>
  <r>
    <x v="0"/>
  </r>
  <r>
    <x v="0"/>
  </r>
  <r>
    <x v="0"/>
  </r>
  <r>
    <x v="0"/>
  </r>
  <r>
    <x v="0"/>
  </r>
  <r>
    <x v="8"/>
  </r>
  <r>
    <x v="0"/>
  </r>
  <r>
    <x v="0"/>
  </r>
  <r>
    <x v="0"/>
  </r>
  <r>
    <x v="0"/>
  </r>
  <r>
    <x v="0"/>
  </r>
  <r>
    <x v="0"/>
  </r>
  <r>
    <x v="0"/>
  </r>
  <r>
    <x v="8"/>
  </r>
  <r>
    <x v="0"/>
  </r>
  <r>
    <x v="0"/>
  </r>
  <r>
    <x v="1"/>
  </r>
  <r>
    <x v="13"/>
  </r>
  <r>
    <x v="0"/>
  </r>
  <r>
    <x v="0"/>
  </r>
  <r>
    <x v="0"/>
  </r>
  <r>
    <x v="0"/>
  </r>
  <r>
    <x v="0"/>
  </r>
  <r>
    <x v="13"/>
  </r>
  <r>
    <x v="0"/>
  </r>
  <r>
    <x v="0"/>
  </r>
  <r>
    <x v="0"/>
  </r>
  <r>
    <x v="0"/>
  </r>
  <r>
    <x v="0"/>
  </r>
  <r>
    <x v="0"/>
  </r>
  <r>
    <x v="14"/>
  </r>
  <r>
    <x v="0"/>
  </r>
  <r>
    <x v="0"/>
  </r>
  <r>
    <x v="15"/>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8"/>
  </r>
  <r>
    <x v="0"/>
  </r>
  <r>
    <x v="0"/>
  </r>
  <r>
    <x v="0"/>
  </r>
  <r>
    <x v="0"/>
  </r>
  <r>
    <x v="0"/>
  </r>
  <r>
    <x v="0"/>
  </r>
  <r>
    <x v="0"/>
  </r>
  <r>
    <x v="0"/>
  </r>
  <r>
    <x v="1"/>
  </r>
  <r>
    <x v="0"/>
  </r>
  <r>
    <x v="0"/>
  </r>
  <r>
    <x v="0"/>
  </r>
  <r>
    <x v="0"/>
  </r>
  <r>
    <x v="0"/>
  </r>
  <r>
    <x v="0"/>
  </r>
  <r>
    <x v="0"/>
  </r>
  <r>
    <x v="0"/>
  </r>
  <r>
    <x v="0"/>
  </r>
  <r>
    <x v="0"/>
  </r>
  <r>
    <x v="0"/>
  </r>
  <r>
    <x v="0"/>
  </r>
  <r>
    <x v="0"/>
  </r>
  <r>
    <x v="0"/>
  </r>
  <r>
    <x v="0"/>
  </r>
  <r>
    <x v="0"/>
  </r>
  <r>
    <x v="0"/>
  </r>
  <r>
    <x v="0"/>
  </r>
  <r>
    <x v="0"/>
  </r>
  <r>
    <x v="0"/>
  </r>
  <r>
    <x v="0"/>
  </r>
  <r>
    <x v="0"/>
  </r>
  <r>
    <x v="0"/>
  </r>
  <r>
    <x v="0"/>
  </r>
  <r>
    <x v="0"/>
  </r>
  <r>
    <x v="0"/>
  </r>
  <r>
    <x v="0"/>
  </r>
</pivotCacheRecords>
</file>

<file path=xl/pivotCache/pivotCacheRecords4.xml><?xml version="1.0" encoding="utf-8"?>
<pivotCacheRecords xmlns="http://schemas.openxmlformats.org/spreadsheetml/2006/main" xmlns:r="http://schemas.openxmlformats.org/officeDocument/2006/relationships" count="310">
  <r>
    <x v="0"/>
  </r>
  <r>
    <x v="1"/>
  </r>
  <r>
    <x v="2"/>
  </r>
  <r>
    <x v="0"/>
  </r>
  <r>
    <x v="2"/>
  </r>
  <r>
    <x v="2"/>
  </r>
  <r>
    <x v="0"/>
  </r>
  <r>
    <x v="0"/>
  </r>
  <r>
    <x v="1"/>
  </r>
  <r>
    <x v="0"/>
  </r>
  <r>
    <x v="0"/>
  </r>
  <r>
    <x v="0"/>
  </r>
  <r>
    <x v="0"/>
  </r>
  <r>
    <x v="0"/>
  </r>
  <r>
    <x v="0"/>
  </r>
  <r>
    <x v="1"/>
  </r>
  <r>
    <x v="0"/>
  </r>
  <r>
    <x v="0"/>
  </r>
  <r>
    <x v="1"/>
  </r>
  <r>
    <x v="1"/>
  </r>
  <r>
    <x v="1"/>
  </r>
  <r>
    <x v="0"/>
  </r>
  <r>
    <x v="0"/>
  </r>
  <r>
    <x v="0"/>
  </r>
  <r>
    <x v="0"/>
  </r>
  <r>
    <x v="0"/>
  </r>
  <r>
    <x v="0"/>
  </r>
  <r>
    <x v="0"/>
  </r>
  <r>
    <x v="0"/>
  </r>
  <r>
    <x v="0"/>
  </r>
  <r>
    <x v="0"/>
  </r>
  <r>
    <x v="0"/>
  </r>
  <r>
    <x v="0"/>
  </r>
  <r>
    <x v="0"/>
  </r>
  <r>
    <x v="2"/>
  </r>
  <r>
    <x v="0"/>
  </r>
  <r>
    <x v="2"/>
  </r>
  <r>
    <x v="0"/>
  </r>
  <r>
    <x v="0"/>
  </r>
  <r>
    <x v="0"/>
  </r>
  <r>
    <x v="1"/>
  </r>
  <r>
    <x v="0"/>
  </r>
  <r>
    <x v="0"/>
  </r>
  <r>
    <x v="0"/>
  </r>
  <r>
    <x v="2"/>
  </r>
  <r>
    <x v="0"/>
  </r>
  <r>
    <x v="0"/>
  </r>
  <r>
    <x v="2"/>
  </r>
  <r>
    <x v="3"/>
  </r>
  <r>
    <x v="0"/>
  </r>
  <r>
    <x v="0"/>
  </r>
  <r>
    <x v="0"/>
  </r>
  <r>
    <x v="0"/>
  </r>
  <r>
    <x v="0"/>
  </r>
  <r>
    <x v="2"/>
  </r>
  <r>
    <x v="0"/>
  </r>
  <r>
    <x v="0"/>
  </r>
  <r>
    <x v="2"/>
  </r>
  <r>
    <x v="1"/>
  </r>
  <r>
    <x v="0"/>
  </r>
  <r>
    <x v="2"/>
  </r>
  <r>
    <x v="0"/>
  </r>
  <r>
    <x v="0"/>
  </r>
  <r>
    <x v="0"/>
  </r>
  <r>
    <x v="0"/>
  </r>
  <r>
    <x v="0"/>
  </r>
  <r>
    <x v="4"/>
  </r>
  <r>
    <x v="5"/>
  </r>
  <r>
    <x v="0"/>
  </r>
  <r>
    <x v="0"/>
  </r>
  <r>
    <x v="0"/>
  </r>
  <r>
    <x v="0"/>
  </r>
  <r>
    <x v="1"/>
  </r>
  <r>
    <x v="0"/>
  </r>
  <r>
    <x v="0"/>
  </r>
  <r>
    <x v="2"/>
  </r>
  <r>
    <x v="0"/>
  </r>
  <r>
    <x v="2"/>
  </r>
  <r>
    <x v="2"/>
  </r>
  <r>
    <x v="0"/>
  </r>
  <r>
    <x v="0"/>
  </r>
  <r>
    <x v="0"/>
  </r>
  <r>
    <x v="1"/>
  </r>
  <r>
    <x v="0"/>
  </r>
  <r>
    <x v="0"/>
  </r>
  <r>
    <x v="6"/>
  </r>
  <r>
    <x v="0"/>
  </r>
  <r>
    <x v="1"/>
  </r>
  <r>
    <x v="0"/>
  </r>
  <r>
    <x v="1"/>
  </r>
  <r>
    <x v="3"/>
  </r>
  <r>
    <x v="2"/>
  </r>
  <r>
    <x v="1"/>
  </r>
  <r>
    <x v="0"/>
  </r>
  <r>
    <x v="0"/>
  </r>
  <r>
    <x v="0"/>
  </r>
  <r>
    <x v="2"/>
  </r>
  <r>
    <x v="0"/>
  </r>
  <r>
    <x v="1"/>
  </r>
  <r>
    <x v="0"/>
  </r>
  <r>
    <x v="2"/>
  </r>
  <r>
    <x v="0"/>
  </r>
  <r>
    <x v="1"/>
  </r>
  <r>
    <x v="0"/>
  </r>
  <r>
    <x v="1"/>
  </r>
  <r>
    <x v="0"/>
  </r>
  <r>
    <x v="0"/>
  </r>
  <r>
    <x v="1"/>
  </r>
  <r>
    <x v="0"/>
  </r>
  <r>
    <x v="0"/>
  </r>
  <r>
    <x v="0"/>
  </r>
  <r>
    <x v="0"/>
  </r>
  <r>
    <x v="0"/>
  </r>
  <r>
    <x v="0"/>
  </r>
  <r>
    <x v="2"/>
  </r>
  <r>
    <x v="1"/>
  </r>
  <r>
    <x v="0"/>
  </r>
  <r>
    <x v="0"/>
  </r>
  <r>
    <x v="7"/>
  </r>
  <r>
    <x v="0"/>
  </r>
  <r>
    <x v="0"/>
  </r>
  <r>
    <x v="0"/>
  </r>
  <r>
    <x v="0"/>
  </r>
  <r>
    <x v="0"/>
  </r>
  <r>
    <x v="0"/>
  </r>
  <r>
    <x v="0"/>
  </r>
  <r>
    <x v="0"/>
  </r>
  <r>
    <x v="0"/>
  </r>
  <r>
    <x v="0"/>
  </r>
  <r>
    <x v="0"/>
  </r>
  <r>
    <x v="0"/>
  </r>
  <r>
    <x v="0"/>
  </r>
  <r>
    <x v="8"/>
  </r>
  <r>
    <x v="2"/>
  </r>
  <r>
    <x v="1"/>
  </r>
  <r>
    <x v="8"/>
  </r>
  <r>
    <x v="2"/>
  </r>
  <r>
    <x v="4"/>
  </r>
  <r>
    <x v="0"/>
  </r>
  <r>
    <x v="0"/>
  </r>
  <r>
    <x v="0"/>
  </r>
  <r>
    <x v="2"/>
  </r>
  <r>
    <x v="0"/>
  </r>
  <r>
    <x v="2"/>
  </r>
  <r>
    <x v="0"/>
  </r>
  <r>
    <x v="0"/>
  </r>
  <r>
    <x v="0"/>
  </r>
  <r>
    <x v="0"/>
  </r>
  <r>
    <x v="0"/>
  </r>
  <r>
    <x v="0"/>
  </r>
  <r>
    <x v="0"/>
  </r>
  <r>
    <x v="0"/>
  </r>
  <r>
    <x v="1"/>
  </r>
  <r>
    <x v="0"/>
  </r>
  <r>
    <x v="0"/>
  </r>
  <r>
    <x v="0"/>
  </r>
  <r>
    <x v="6"/>
  </r>
  <r>
    <x v="0"/>
  </r>
  <r>
    <x v="1"/>
  </r>
  <r>
    <x v="0"/>
  </r>
  <r>
    <x v="1"/>
  </r>
  <r>
    <x v="2"/>
  </r>
  <r>
    <x v="0"/>
  </r>
  <r>
    <x v="4"/>
  </r>
  <r>
    <x v="6"/>
  </r>
  <r>
    <x v="0"/>
  </r>
  <r>
    <x v="0"/>
  </r>
  <r>
    <x v="2"/>
  </r>
  <r>
    <x v="2"/>
  </r>
  <r>
    <x v="0"/>
  </r>
  <r>
    <x v="0"/>
  </r>
  <r>
    <x v="1"/>
  </r>
  <r>
    <x v="0"/>
  </r>
  <r>
    <x v="0"/>
  </r>
  <r>
    <x v="0"/>
  </r>
  <r>
    <x v="0"/>
  </r>
  <r>
    <x v="0"/>
  </r>
  <r>
    <x v="0"/>
  </r>
  <r>
    <x v="0"/>
  </r>
  <r>
    <x v="1"/>
  </r>
  <r>
    <x v="8"/>
  </r>
  <r>
    <x v="0"/>
  </r>
  <r>
    <x v="1"/>
  </r>
  <r>
    <x v="1"/>
  </r>
  <r>
    <x v="6"/>
  </r>
  <r>
    <x v="9"/>
  </r>
  <r>
    <x v="2"/>
  </r>
  <r>
    <x v="0"/>
  </r>
  <r>
    <x v="0"/>
  </r>
  <r>
    <x v="1"/>
  </r>
  <r>
    <x v="0"/>
  </r>
  <r>
    <x v="0"/>
  </r>
  <r>
    <x v="0"/>
  </r>
  <r>
    <x v="0"/>
  </r>
  <r>
    <x v="0"/>
  </r>
  <r>
    <x v="1"/>
  </r>
  <r>
    <x v="1"/>
  </r>
  <r>
    <x v="0"/>
  </r>
  <r>
    <x v="2"/>
  </r>
  <r>
    <x v="0"/>
  </r>
  <r>
    <x v="2"/>
  </r>
  <r>
    <x v="0"/>
  </r>
  <r>
    <x v="0"/>
  </r>
  <r>
    <x v="0"/>
  </r>
  <r>
    <x v="0"/>
  </r>
  <r>
    <x v="6"/>
  </r>
  <r>
    <x v="6"/>
  </r>
  <r>
    <x v="6"/>
  </r>
  <r>
    <x v="0"/>
  </r>
  <r>
    <x v="6"/>
  </r>
  <r>
    <x v="0"/>
  </r>
  <r>
    <x v="0"/>
  </r>
  <r>
    <x v="0"/>
  </r>
  <r>
    <x v="0"/>
  </r>
  <r>
    <x v="2"/>
  </r>
  <r>
    <x v="0"/>
  </r>
  <r>
    <x v="0"/>
  </r>
  <r>
    <x v="0"/>
  </r>
  <r>
    <x v="0"/>
  </r>
  <r>
    <x v="0"/>
  </r>
  <r>
    <x v="0"/>
  </r>
  <r>
    <x v="0"/>
  </r>
  <r>
    <x v="0"/>
  </r>
  <r>
    <x v="0"/>
  </r>
  <r>
    <x v="0"/>
  </r>
  <r>
    <x v="0"/>
  </r>
  <r>
    <x v="0"/>
  </r>
  <r>
    <x v="0"/>
  </r>
  <r>
    <x v="6"/>
  </r>
  <r>
    <x v="6"/>
  </r>
  <r>
    <x v="6"/>
  </r>
  <r>
    <x v="0"/>
  </r>
  <r>
    <x v="0"/>
  </r>
  <r>
    <x v="0"/>
  </r>
  <r>
    <x v="0"/>
  </r>
  <r>
    <x v="10"/>
  </r>
  <r>
    <x v="0"/>
  </r>
  <r>
    <x v="0"/>
  </r>
  <r>
    <x v="0"/>
  </r>
  <r>
    <x v="0"/>
  </r>
  <r>
    <x v="0"/>
  </r>
  <r>
    <x v="0"/>
  </r>
  <r>
    <x v="0"/>
  </r>
  <r>
    <x v="0"/>
  </r>
  <r>
    <x v="0"/>
  </r>
  <r>
    <x v="0"/>
  </r>
  <r>
    <x v="0"/>
  </r>
  <r>
    <x v="0"/>
  </r>
  <r>
    <x v="0"/>
  </r>
  <r>
    <x v="0"/>
  </r>
  <r>
    <x v="0"/>
  </r>
  <r>
    <x v="0"/>
  </r>
  <r>
    <x v="0"/>
  </r>
  <r>
    <x v="0"/>
  </r>
  <r>
    <x v="0"/>
  </r>
  <r>
    <x v="0"/>
  </r>
  <r>
    <x v="0"/>
  </r>
  <r>
    <x v="0"/>
  </r>
  <r>
    <x v="3"/>
  </r>
  <r>
    <x v="0"/>
  </r>
  <r>
    <x v="0"/>
  </r>
  <r>
    <x v="0"/>
  </r>
  <r>
    <x v="0"/>
  </r>
  <r>
    <x v="0"/>
  </r>
  <r>
    <x v="0"/>
  </r>
  <r>
    <x v="0"/>
  </r>
  <r>
    <x v="0"/>
  </r>
  <r>
    <x v="0"/>
  </r>
  <r>
    <x v="0"/>
  </r>
  <r>
    <x v="6"/>
  </r>
  <r>
    <x v="0"/>
  </r>
  <r>
    <x v="0"/>
  </r>
  <r>
    <x v="0"/>
  </r>
  <r>
    <x v="1"/>
  </r>
  <r>
    <x v="0"/>
  </r>
  <r>
    <x v="0"/>
  </r>
  <r>
    <x v="6"/>
  </r>
  <r>
    <x v="0"/>
  </r>
  <r>
    <x v="0"/>
  </r>
  <r>
    <x v="8"/>
  </r>
  <r>
    <x v="0"/>
  </r>
  <r>
    <x v="2"/>
  </r>
  <r>
    <x v="1"/>
  </r>
  <r>
    <x v="0"/>
  </r>
  <r>
    <x v="0"/>
  </r>
  <r>
    <x v="0"/>
  </r>
  <r>
    <x v="0"/>
  </r>
  <r>
    <x v="0"/>
  </r>
  <r>
    <x v="0"/>
  </r>
  <r>
    <x v="0"/>
  </r>
  <r>
    <x v="0"/>
  </r>
  <r>
    <x v="2"/>
  </r>
  <r>
    <x v="1"/>
  </r>
  <r>
    <x v="0"/>
  </r>
  <r>
    <x v="0"/>
  </r>
  <r>
    <x v="0"/>
  </r>
  <r>
    <x v="0"/>
  </r>
  <r>
    <x v="0"/>
  </r>
  <r>
    <x v="0"/>
  </r>
  <r>
    <x v="0"/>
  </r>
  <r>
    <x v="0"/>
  </r>
  <r>
    <x v="0"/>
  </r>
  <r>
    <x v="0"/>
  </r>
  <r>
    <x v="0"/>
  </r>
  <r>
    <x v="0"/>
  </r>
  <r>
    <x v="0"/>
  </r>
  <r>
    <x v="0"/>
  </r>
  <r>
    <x v="0"/>
  </r>
  <r>
    <x v="0"/>
  </r>
  <r>
    <x v="0"/>
  </r>
</pivotCacheRecords>
</file>

<file path=xl/pivotCache/pivotCacheRecords5.xml><?xml version="1.0" encoding="utf-8"?>
<pivotCacheRecords xmlns="http://schemas.openxmlformats.org/spreadsheetml/2006/main" xmlns:r="http://schemas.openxmlformats.org/officeDocument/2006/relationships" count="313">
  <r>
    <x v="0"/>
  </r>
  <r>
    <x v="1"/>
  </r>
  <r>
    <x v="1"/>
  </r>
  <r>
    <x v="0"/>
  </r>
  <r>
    <x v="1"/>
  </r>
  <r>
    <x v="1"/>
  </r>
  <r>
    <x v="2"/>
  </r>
  <r>
    <x v="0"/>
  </r>
  <r>
    <x v="1"/>
  </r>
  <r>
    <x v="0"/>
  </r>
  <r>
    <x v="0"/>
  </r>
  <r>
    <x v="0"/>
  </r>
  <r>
    <x v="0"/>
  </r>
  <r>
    <x v="0"/>
  </r>
  <r>
    <x v="3"/>
  </r>
  <r>
    <x v="1"/>
  </r>
  <r>
    <x v="2"/>
  </r>
  <r>
    <x v="2"/>
  </r>
  <r>
    <x v="1"/>
  </r>
  <r>
    <x v="1"/>
  </r>
  <r>
    <x v="1"/>
  </r>
  <r>
    <x v="0"/>
  </r>
  <r>
    <x v="0"/>
  </r>
  <r>
    <x v="0"/>
  </r>
  <r>
    <x v="0"/>
  </r>
  <r>
    <x v="2"/>
  </r>
  <r>
    <x v="0"/>
  </r>
  <r>
    <x v="0"/>
  </r>
  <r>
    <x v="0"/>
  </r>
  <r>
    <x v="0"/>
  </r>
  <r>
    <x v="2"/>
  </r>
  <r>
    <x v="0"/>
  </r>
  <r>
    <x v="0"/>
  </r>
  <r>
    <x v="2"/>
  </r>
  <r>
    <x v="1"/>
  </r>
  <r>
    <x v="0"/>
  </r>
  <r>
    <x v="1"/>
  </r>
  <r>
    <x v="2"/>
  </r>
  <r>
    <x v="0"/>
  </r>
  <r>
    <x v="0"/>
  </r>
  <r>
    <x v="1"/>
  </r>
  <r>
    <x v="3"/>
  </r>
  <r>
    <x v="0"/>
  </r>
  <r>
    <x v="0"/>
  </r>
  <r>
    <x v="1"/>
  </r>
  <r>
    <x v="0"/>
  </r>
  <r>
    <x v="0"/>
  </r>
  <r>
    <x v="1"/>
  </r>
  <r>
    <x v="1"/>
  </r>
  <r>
    <x v="4"/>
  </r>
  <r>
    <x v="5"/>
  </r>
  <r>
    <x v="0"/>
  </r>
  <r>
    <x v="2"/>
  </r>
  <r>
    <x v="3"/>
  </r>
  <r>
    <x v="1"/>
  </r>
  <r>
    <x v="2"/>
  </r>
  <r>
    <x v="0"/>
  </r>
  <r>
    <x v="1"/>
  </r>
  <r>
    <x v="1"/>
  </r>
  <r>
    <x v="0"/>
  </r>
  <r>
    <x v="1"/>
  </r>
  <r>
    <x v="2"/>
  </r>
  <r>
    <x v="2"/>
  </r>
  <r>
    <x v="2"/>
  </r>
  <r>
    <x v="2"/>
  </r>
  <r>
    <x v="0"/>
  </r>
  <r>
    <x v="1"/>
  </r>
  <r>
    <x v="6"/>
  </r>
  <r>
    <x v="7"/>
  </r>
  <r>
    <x v="7"/>
  </r>
  <r>
    <x v="2"/>
  </r>
  <r>
    <x v="2"/>
  </r>
  <r>
    <x v="1"/>
  </r>
  <r>
    <x v="0"/>
  </r>
  <r>
    <x v="7"/>
  </r>
  <r>
    <x v="1"/>
  </r>
  <r>
    <x v="0"/>
  </r>
  <r>
    <x v="1"/>
  </r>
  <r>
    <x v="1"/>
  </r>
  <r>
    <x v="2"/>
  </r>
  <r>
    <x v="2"/>
  </r>
  <r>
    <x v="2"/>
  </r>
  <r>
    <x v="1"/>
  </r>
  <r>
    <x v="0"/>
  </r>
  <r>
    <x v="7"/>
  </r>
  <r>
    <x v="1"/>
  </r>
  <r>
    <x v="3"/>
  </r>
  <r>
    <x v="1"/>
  </r>
  <r>
    <x v="3"/>
  </r>
  <r>
    <x v="1"/>
  </r>
  <r>
    <x v="1"/>
  </r>
  <r>
    <x v="1"/>
  </r>
  <r>
    <x v="1"/>
  </r>
  <r>
    <x v="0"/>
  </r>
  <r>
    <x v="7"/>
  </r>
  <r>
    <x v="0"/>
  </r>
  <r>
    <x v="1"/>
  </r>
  <r>
    <x v="0"/>
  </r>
  <r>
    <x v="1"/>
  </r>
  <r>
    <x v="2"/>
  </r>
  <r>
    <x v="1"/>
  </r>
  <r>
    <x v="0"/>
  </r>
  <r>
    <x v="1"/>
  </r>
  <r>
    <x v="0"/>
  </r>
  <r>
    <x v="1"/>
  </r>
  <r>
    <x v="0"/>
  </r>
  <r>
    <x v="0"/>
  </r>
  <r>
    <x v="1"/>
  </r>
  <r>
    <x v="2"/>
  </r>
  <r>
    <x v="3"/>
  </r>
  <r>
    <x v="2"/>
  </r>
  <r>
    <x v="0"/>
  </r>
  <r>
    <x v="0"/>
  </r>
  <r>
    <x v="2"/>
  </r>
  <r>
    <x v="1"/>
  </r>
  <r>
    <x v="1"/>
  </r>
  <r>
    <x v="7"/>
  </r>
  <r>
    <x v="8"/>
  </r>
  <r>
    <x v="1"/>
  </r>
  <r>
    <x v="0"/>
  </r>
  <r>
    <x v="0"/>
  </r>
  <r>
    <x v="3"/>
  </r>
  <r>
    <x v="0"/>
  </r>
  <r>
    <x v="0"/>
  </r>
  <r>
    <x v="0"/>
  </r>
  <r>
    <x v="0"/>
  </r>
  <r>
    <x v="0"/>
  </r>
  <r>
    <x v="0"/>
  </r>
  <r>
    <x v="0"/>
  </r>
  <r>
    <x v="3"/>
  </r>
  <r>
    <x v="0"/>
  </r>
  <r>
    <x v="0"/>
  </r>
  <r>
    <x v="1"/>
  </r>
  <r>
    <x v="1"/>
  </r>
  <r>
    <x v="1"/>
  </r>
  <r>
    <x v="1"/>
  </r>
  <r>
    <x v="1"/>
  </r>
  <r>
    <x v="1"/>
  </r>
  <r>
    <x v="8"/>
  </r>
  <r>
    <x v="0"/>
  </r>
  <r>
    <x v="2"/>
  </r>
  <r>
    <x v="1"/>
  </r>
  <r>
    <x v="0"/>
  </r>
  <r>
    <x v="1"/>
  </r>
  <r>
    <x v="2"/>
  </r>
  <r>
    <x v="0"/>
  </r>
  <r>
    <x v="2"/>
  </r>
  <r>
    <x v="7"/>
  </r>
  <r>
    <x v="0"/>
  </r>
  <r>
    <x v="0"/>
  </r>
  <r>
    <x v="2"/>
  </r>
  <r>
    <x v="7"/>
  </r>
  <r>
    <x v="1"/>
  </r>
  <r>
    <x v="0"/>
  </r>
  <r>
    <x v="3"/>
  </r>
  <r>
    <x v="7"/>
  </r>
  <r>
    <x v="1"/>
  </r>
  <r>
    <x v="7"/>
  </r>
  <r>
    <x v="6"/>
  </r>
  <r>
    <x v="0"/>
  </r>
  <r>
    <x v="6"/>
  </r>
  <r>
    <x v="1"/>
  </r>
  <r>
    <x v="2"/>
  </r>
  <r>
    <x v="6"/>
  </r>
  <r>
    <x v="6"/>
  </r>
  <r>
    <x v="0"/>
  </r>
  <r>
    <x v="7"/>
  </r>
  <r>
    <x v="1"/>
  </r>
  <r>
    <x v="1"/>
  </r>
  <r>
    <x v="0"/>
  </r>
  <r>
    <x v="0"/>
  </r>
  <r>
    <x v="1"/>
  </r>
  <r>
    <x v="0"/>
  </r>
  <r>
    <x v="0"/>
  </r>
  <r>
    <x v="0"/>
  </r>
  <r>
    <x v="3"/>
  </r>
  <r>
    <x v="0"/>
  </r>
  <r>
    <x v="7"/>
  </r>
  <r>
    <x v="2"/>
  </r>
  <r>
    <x v="1"/>
  </r>
  <r>
    <x v="1"/>
  </r>
  <r>
    <x v="0"/>
  </r>
  <r>
    <x v="1"/>
  </r>
  <r>
    <x v="1"/>
  </r>
  <r>
    <x v="6"/>
  </r>
  <r>
    <x v="9"/>
  </r>
  <r>
    <x v="1"/>
  </r>
  <r>
    <x v="7"/>
  </r>
  <r>
    <x v="0"/>
  </r>
  <r>
    <x v="1"/>
  </r>
  <r>
    <x v="6"/>
  </r>
  <r>
    <x v="6"/>
  </r>
  <r>
    <x v="0"/>
  </r>
  <r>
    <x v="0"/>
  </r>
  <r>
    <x v="0"/>
  </r>
  <r>
    <x v="1"/>
  </r>
  <r>
    <x v="1"/>
  </r>
  <r>
    <x v="0"/>
  </r>
  <r>
    <x v="1"/>
  </r>
  <r>
    <x v="3"/>
  </r>
  <r>
    <x v="1"/>
  </r>
  <r>
    <x v="2"/>
  </r>
  <r>
    <x v="0"/>
  </r>
  <r>
    <x v="0"/>
  </r>
  <r>
    <x v="2"/>
  </r>
  <r>
    <x v="10"/>
  </r>
  <r>
    <x v="10"/>
  </r>
  <r>
    <x v="1"/>
  </r>
  <r>
    <x v="3"/>
  </r>
  <r>
    <x v="1"/>
  </r>
  <r>
    <x v="3"/>
  </r>
  <r>
    <x v="11"/>
  </r>
  <r>
    <x v="0"/>
  </r>
  <r>
    <x v="1"/>
  </r>
  <r>
    <x v="1"/>
  </r>
  <r>
    <x v="1"/>
  </r>
  <r>
    <x v="0"/>
  </r>
  <r>
    <x v="3"/>
  </r>
  <r>
    <x v="3"/>
  </r>
  <r>
    <x v="0"/>
  </r>
  <r>
    <x v="3"/>
  </r>
  <r>
    <x v="0"/>
  </r>
  <r>
    <x v="0"/>
  </r>
  <r>
    <x v="0"/>
  </r>
  <r>
    <x v="0"/>
  </r>
  <r>
    <x v="0"/>
  </r>
  <r>
    <x v="8"/>
  </r>
  <r>
    <x v="2"/>
  </r>
  <r>
    <x v="1"/>
  </r>
  <r>
    <x v="1"/>
  </r>
  <r>
    <x v="1"/>
  </r>
  <r>
    <x v="0"/>
  </r>
  <r>
    <x v="0"/>
  </r>
  <r>
    <x v="2"/>
  </r>
  <r>
    <x v="0"/>
  </r>
  <r>
    <x v="1"/>
  </r>
  <r>
    <x v="4"/>
  </r>
  <r>
    <x v="0"/>
  </r>
  <r>
    <x v="3"/>
  </r>
  <r>
    <x v="0"/>
  </r>
  <r>
    <x v="0"/>
  </r>
  <r>
    <x v="0"/>
  </r>
  <r>
    <x v="0"/>
  </r>
  <r>
    <x v="0"/>
  </r>
  <r>
    <x v="0"/>
  </r>
  <r>
    <x v="0"/>
  </r>
  <r>
    <x v="0"/>
  </r>
  <r>
    <x v="12"/>
  </r>
  <r>
    <x v="12"/>
  </r>
  <r>
    <x v="12"/>
  </r>
  <r>
    <x v="4"/>
  </r>
  <r>
    <x v="0"/>
  </r>
  <r>
    <x v="0"/>
  </r>
  <r>
    <x v="12"/>
  </r>
  <r>
    <x v="2"/>
  </r>
  <r>
    <x v="0"/>
  </r>
  <r>
    <x v="0"/>
  </r>
  <r>
    <x v="12"/>
  </r>
  <r>
    <x v="1"/>
  </r>
  <r>
    <x v="12"/>
  </r>
  <r>
    <x v="0"/>
  </r>
  <r>
    <x v="0"/>
  </r>
  <r>
    <x v="4"/>
  </r>
  <r>
    <x v="12"/>
  </r>
  <r>
    <x v="12"/>
  </r>
  <r>
    <x v="4"/>
  </r>
  <r>
    <x v="0"/>
  </r>
  <r>
    <x v="2"/>
  </r>
  <r>
    <x v="3"/>
  </r>
  <r>
    <x v="10"/>
  </r>
  <r>
    <x v="12"/>
  </r>
  <r>
    <x v="3"/>
  </r>
  <r>
    <x v="0"/>
  </r>
  <r>
    <x v="13"/>
  </r>
  <r>
    <x v="0"/>
  </r>
  <r>
    <x v="12"/>
  </r>
  <r>
    <x v="9"/>
  </r>
  <r>
    <x v="3"/>
  </r>
  <r>
    <x v="12"/>
  </r>
  <r>
    <x v="1"/>
  </r>
  <r>
    <x v="0"/>
  </r>
  <r>
    <x v="1"/>
  </r>
  <r>
    <x v="1"/>
  </r>
  <r>
    <x v="12"/>
  </r>
  <r>
    <x v="2"/>
  </r>
  <r>
    <x v="12"/>
  </r>
  <r>
    <x v="2"/>
  </r>
  <r>
    <x v="4"/>
  </r>
  <r>
    <x v="2"/>
  </r>
  <r>
    <x v="2"/>
  </r>
  <r>
    <x v="13"/>
  </r>
  <r>
    <x v="1"/>
  </r>
  <r>
    <x v="1"/>
  </r>
  <r>
    <x v="0"/>
  </r>
  <r>
    <x v="7"/>
  </r>
  <r>
    <x v="12"/>
  </r>
  <r>
    <x v="0"/>
  </r>
  <r>
    <x v="2"/>
  </r>
  <r>
    <x v="0"/>
  </r>
  <r>
    <x v="3"/>
  </r>
  <r>
    <x v="3"/>
  </r>
  <r>
    <x v="3"/>
  </r>
  <r>
    <x v="3"/>
  </r>
  <r>
    <x v="12"/>
  </r>
  <r>
    <x v="3"/>
  </r>
  <r>
    <x v="3"/>
  </r>
  <r>
    <x v="3"/>
  </r>
  <r>
    <x v="3"/>
  </r>
  <r>
    <x v="3"/>
  </r>
  <r>
    <x v="3"/>
  </r>
  <r>
    <x v="3"/>
  </r>
  <r>
    <x v="3"/>
  </r>
  <r>
    <x v="3"/>
  </r>
</pivotCacheRecords>
</file>

<file path=xl/pivotCache/pivotCacheRecords6.xml><?xml version="1.0" encoding="utf-8"?>
<pivotCacheRecords xmlns="http://schemas.openxmlformats.org/spreadsheetml/2006/main" xmlns:r="http://schemas.openxmlformats.org/officeDocument/2006/relationships" count="313">
  <r>
    <x v="0"/>
  </r>
  <r>
    <x v="1"/>
  </r>
  <r>
    <x v="1"/>
  </r>
  <r>
    <x v="2"/>
  </r>
  <r>
    <x v="1"/>
  </r>
  <r>
    <x v="1"/>
  </r>
  <r>
    <x v="1"/>
  </r>
  <r>
    <x v="2"/>
  </r>
  <r>
    <x v="1"/>
  </r>
  <r>
    <x v="3"/>
  </r>
  <r>
    <x v="4"/>
  </r>
  <r>
    <x v="5"/>
  </r>
  <r>
    <x v="0"/>
  </r>
  <r>
    <x v="5"/>
  </r>
  <r>
    <x v="1"/>
  </r>
  <r>
    <x v="1"/>
  </r>
  <r>
    <x v="1"/>
  </r>
  <r>
    <x v="1"/>
  </r>
  <r>
    <x v="1"/>
  </r>
  <r>
    <x v="1"/>
  </r>
  <r>
    <x v="1"/>
  </r>
  <r>
    <x v="0"/>
  </r>
  <r>
    <x v="6"/>
  </r>
  <r>
    <x v="7"/>
  </r>
  <r>
    <x v="8"/>
  </r>
  <r>
    <x v="1"/>
  </r>
  <r>
    <x v="0"/>
  </r>
  <r>
    <x v="9"/>
  </r>
  <r>
    <x v="10"/>
  </r>
  <r>
    <x v="0"/>
  </r>
  <r>
    <x v="1"/>
  </r>
  <r>
    <x v="11"/>
  </r>
  <r>
    <x v="12"/>
  </r>
  <r>
    <x v="1"/>
  </r>
  <r>
    <x v="1"/>
  </r>
  <r>
    <x v="0"/>
  </r>
  <r>
    <x v="1"/>
  </r>
  <r>
    <x v="1"/>
  </r>
  <r>
    <x v="4"/>
  </r>
  <r>
    <x v="13"/>
  </r>
  <r>
    <x v="1"/>
  </r>
  <r>
    <x v="1"/>
  </r>
  <r>
    <x v="7"/>
  </r>
  <r>
    <x v="2"/>
  </r>
  <r>
    <x v="1"/>
  </r>
  <r>
    <x v="4"/>
  </r>
  <r>
    <x v="0"/>
  </r>
  <r>
    <x v="1"/>
  </r>
  <r>
    <x v="1"/>
  </r>
  <r>
    <x v="1"/>
  </r>
  <r>
    <x v="1"/>
  </r>
  <r>
    <x v="0"/>
  </r>
  <r>
    <x v="1"/>
  </r>
  <r>
    <x v="1"/>
  </r>
  <r>
    <x v="1"/>
  </r>
  <r>
    <x v="1"/>
  </r>
  <r>
    <x v="14"/>
  </r>
  <r>
    <x v="1"/>
  </r>
  <r>
    <x v="1"/>
  </r>
  <r>
    <x v="7"/>
  </r>
  <r>
    <x v="1"/>
  </r>
  <r>
    <x v="1"/>
  </r>
  <r>
    <x v="1"/>
  </r>
  <r>
    <x v="1"/>
  </r>
  <r>
    <x v="1"/>
  </r>
  <r>
    <x v="15"/>
  </r>
  <r>
    <x v="1"/>
  </r>
  <r>
    <x v="4"/>
  </r>
  <r>
    <x v="7"/>
  </r>
  <r>
    <x v="6"/>
  </r>
  <r>
    <x v="1"/>
  </r>
  <r>
    <x v="1"/>
  </r>
  <r>
    <x v="1"/>
  </r>
  <r>
    <x v="0"/>
  </r>
  <r>
    <x v="16"/>
  </r>
  <r>
    <x v="1"/>
  </r>
  <r>
    <x v="8"/>
  </r>
  <r>
    <x v="1"/>
  </r>
  <r>
    <x v="1"/>
  </r>
  <r>
    <x v="1"/>
  </r>
  <r>
    <x v="1"/>
  </r>
  <r>
    <x v="1"/>
  </r>
  <r>
    <x v="1"/>
  </r>
  <r>
    <x v="13"/>
  </r>
  <r>
    <x v="17"/>
  </r>
  <r>
    <x v="1"/>
  </r>
  <r>
    <x v="1"/>
  </r>
  <r>
    <x v="1"/>
  </r>
  <r>
    <x v="1"/>
  </r>
  <r>
    <x v="1"/>
  </r>
  <r>
    <x v="1"/>
  </r>
  <r>
    <x v="1"/>
  </r>
  <r>
    <x v="1"/>
  </r>
  <r>
    <x v="14"/>
  </r>
  <r>
    <x v="18"/>
  </r>
  <r>
    <x v="2"/>
  </r>
  <r>
    <x v="1"/>
  </r>
  <r>
    <x v="19"/>
  </r>
  <r>
    <x v="1"/>
  </r>
  <r>
    <x v="1"/>
  </r>
  <r>
    <x v="1"/>
  </r>
  <r>
    <x v="20"/>
  </r>
  <r>
    <x v="1"/>
  </r>
  <r>
    <x v="4"/>
  </r>
  <r>
    <x v="1"/>
  </r>
  <r>
    <x v="11"/>
  </r>
  <r>
    <x v="2"/>
  </r>
  <r>
    <x v="1"/>
  </r>
  <r>
    <x v="1"/>
  </r>
  <r>
    <x v="1"/>
  </r>
  <r>
    <x v="1"/>
  </r>
  <r>
    <x v="21"/>
  </r>
  <r>
    <x v="22"/>
  </r>
  <r>
    <x v="1"/>
  </r>
  <r>
    <x v="1"/>
  </r>
  <r>
    <x v="1"/>
  </r>
  <r>
    <x v="4"/>
  </r>
  <r>
    <x v="23"/>
  </r>
  <r>
    <x v="1"/>
  </r>
  <r>
    <x v="24"/>
  </r>
  <r>
    <x v="8"/>
  </r>
  <r>
    <x v="1"/>
  </r>
  <r>
    <x v="0"/>
  </r>
  <r>
    <x v="25"/>
  </r>
  <r>
    <x v="26"/>
  </r>
  <r>
    <x v="9"/>
  </r>
  <r>
    <x v="0"/>
  </r>
  <r>
    <x v="8"/>
  </r>
  <r>
    <x v="2"/>
  </r>
  <r>
    <x v="1"/>
  </r>
  <r>
    <x v="0"/>
  </r>
  <r>
    <x v="27"/>
  </r>
  <r>
    <x v="1"/>
  </r>
  <r>
    <x v="1"/>
  </r>
  <r>
    <x v="1"/>
  </r>
  <r>
    <x v="1"/>
  </r>
  <r>
    <x v="1"/>
  </r>
  <r>
    <x v="1"/>
  </r>
  <r>
    <x v="23"/>
  </r>
  <r>
    <x v="26"/>
  </r>
  <r>
    <x v="1"/>
  </r>
  <r>
    <x v="1"/>
  </r>
  <r>
    <x v="7"/>
  </r>
  <r>
    <x v="1"/>
  </r>
  <r>
    <x v="1"/>
  </r>
  <r>
    <x v="26"/>
  </r>
  <r>
    <x v="1"/>
  </r>
  <r>
    <x v="26"/>
  </r>
  <r>
    <x v="2"/>
  </r>
  <r>
    <x v="0"/>
  </r>
  <r>
    <x v="1"/>
  </r>
  <r>
    <x v="9"/>
  </r>
  <r>
    <x v="1"/>
  </r>
  <r>
    <x v="0"/>
  </r>
  <r>
    <x v="1"/>
  </r>
  <r>
    <x v="26"/>
  </r>
  <r>
    <x v="1"/>
  </r>
  <r>
    <x v="28"/>
  </r>
  <r>
    <x v="2"/>
  </r>
  <r>
    <x v="1"/>
  </r>
  <r>
    <x v="0"/>
  </r>
  <r>
    <x v="1"/>
  </r>
  <r>
    <x v="1"/>
  </r>
  <r>
    <x v="26"/>
  </r>
  <r>
    <x v="15"/>
  </r>
  <r>
    <x v="0"/>
  </r>
  <r>
    <x v="9"/>
  </r>
  <r>
    <x v="1"/>
  </r>
  <r>
    <x v="1"/>
  </r>
  <r>
    <x v="13"/>
  </r>
  <r>
    <x v="2"/>
  </r>
  <r>
    <x v="1"/>
  </r>
  <r>
    <x v="2"/>
  </r>
  <r>
    <x v="26"/>
  </r>
  <r>
    <x v="2"/>
  </r>
  <r>
    <x v="1"/>
  </r>
  <r>
    <x v="7"/>
  </r>
  <r>
    <x v="29"/>
  </r>
  <r>
    <x v="1"/>
  </r>
  <r>
    <x v="1"/>
  </r>
  <r>
    <x v="1"/>
  </r>
  <r>
    <x v="25"/>
  </r>
  <r>
    <x v="1"/>
  </r>
  <r>
    <x v="1"/>
  </r>
  <r>
    <x v="7"/>
  </r>
  <r>
    <x v="30"/>
  </r>
  <r>
    <x v="1"/>
  </r>
  <r>
    <x v="0"/>
  </r>
  <r>
    <x v="0"/>
  </r>
  <r>
    <x v="1"/>
  </r>
  <r>
    <x v="7"/>
  </r>
  <r>
    <x v="7"/>
  </r>
  <r>
    <x v="31"/>
  </r>
  <r>
    <x v="15"/>
  </r>
  <r>
    <x v="0"/>
  </r>
  <r>
    <x v="1"/>
  </r>
  <r>
    <x v="1"/>
  </r>
  <r>
    <x v="32"/>
  </r>
  <r>
    <x v="1"/>
  </r>
  <r>
    <x v="1"/>
  </r>
  <r>
    <x v="1"/>
  </r>
  <r>
    <x v="1"/>
  </r>
  <r>
    <x v="33"/>
  </r>
  <r>
    <x v="34"/>
  </r>
  <r>
    <x v="1"/>
  </r>
  <r>
    <x v="1"/>
  </r>
  <r>
    <x v="1"/>
  </r>
  <r>
    <x v="1"/>
  </r>
  <r>
    <x v="1"/>
  </r>
  <r>
    <x v="1"/>
  </r>
  <r>
    <x v="1"/>
  </r>
  <r>
    <x v="1"/>
  </r>
  <r>
    <x v="14"/>
  </r>
  <r>
    <x v="1"/>
  </r>
  <r>
    <x v="1"/>
  </r>
  <r>
    <x v="1"/>
  </r>
  <r>
    <x v="5"/>
  </r>
  <r>
    <x v="1"/>
  </r>
  <r>
    <x v="1"/>
  </r>
  <r>
    <x v="0"/>
  </r>
  <r>
    <x v="1"/>
  </r>
  <r>
    <x v="15"/>
  </r>
  <r>
    <x v="31"/>
  </r>
  <r>
    <x v="0"/>
  </r>
  <r>
    <x v="22"/>
  </r>
  <r>
    <x v="0"/>
  </r>
  <r>
    <x v="1"/>
  </r>
  <r>
    <x v="1"/>
  </r>
  <r>
    <x v="1"/>
  </r>
  <r>
    <x v="1"/>
  </r>
  <r>
    <x v="1"/>
  </r>
  <r>
    <x v="7"/>
  </r>
  <r>
    <x v="7"/>
  </r>
  <r>
    <x v="1"/>
  </r>
  <r>
    <x v="9"/>
  </r>
  <r>
    <x v="1"/>
  </r>
  <r>
    <x v="1"/>
  </r>
  <r>
    <x v="7"/>
  </r>
  <r>
    <x v="1"/>
  </r>
  <r>
    <x v="7"/>
  </r>
  <r>
    <x v="35"/>
  </r>
  <r>
    <x v="14"/>
  </r>
  <r>
    <x v="0"/>
  </r>
  <r>
    <x v="7"/>
  </r>
  <r>
    <x v="36"/>
  </r>
  <r>
    <x v="37"/>
  </r>
  <r>
    <x v="15"/>
  </r>
  <r>
    <x v="38"/>
  </r>
  <r>
    <x v="39"/>
  </r>
  <r>
    <x v="40"/>
  </r>
  <r>
    <x v="1"/>
  </r>
  <r>
    <x v="41"/>
  </r>
  <r>
    <x v="0"/>
  </r>
  <r>
    <x v="0"/>
  </r>
  <r>
    <x v="1"/>
  </r>
  <r>
    <x v="42"/>
  </r>
  <r>
    <x v="43"/>
  </r>
  <r>
    <x v="44"/>
  </r>
  <r>
    <x v="1"/>
  </r>
  <r>
    <x v="36"/>
  </r>
  <r>
    <x v="0"/>
  </r>
  <r>
    <x v="45"/>
  </r>
  <r>
    <x v="1"/>
  </r>
  <r>
    <x v="30"/>
  </r>
  <r>
    <x v="0"/>
  </r>
  <r>
    <x v="1"/>
  </r>
  <r>
    <x v="46"/>
  </r>
  <r>
    <x v="1"/>
  </r>
  <r>
    <x v="1"/>
  </r>
  <r>
    <x v="1"/>
  </r>
  <r>
    <x v="47"/>
  </r>
  <r>
    <x v="1"/>
  </r>
  <r>
    <x v="0"/>
  </r>
  <r>
    <x v="48"/>
  </r>
  <r>
    <x v="2"/>
  </r>
  <r>
    <x v="22"/>
  </r>
  <r>
    <x v="49"/>
  </r>
  <r>
    <x v="1"/>
  </r>
  <r>
    <x v="4"/>
  </r>
  <r>
    <x v="1"/>
  </r>
  <r>
    <x v="41"/>
  </r>
  <r>
    <x v="1"/>
  </r>
  <r>
    <x v="1"/>
  </r>
  <r>
    <x v="30"/>
  </r>
  <r>
    <x v="1"/>
  </r>
  <r>
    <x v="0"/>
  </r>
  <r>
    <x v="1"/>
  </r>
  <r>
    <x v="1"/>
  </r>
  <r>
    <x v="1"/>
  </r>
  <r>
    <x v="1"/>
  </r>
  <r>
    <x v="50"/>
  </r>
  <r>
    <x v="1"/>
  </r>
  <r>
    <x v="1"/>
  </r>
  <r>
    <x v="15"/>
  </r>
  <r>
    <x v="0"/>
  </r>
  <r>
    <x v="11"/>
  </r>
  <r>
    <x v="2"/>
  </r>
  <r>
    <x v="1"/>
  </r>
  <r>
    <x v="7"/>
  </r>
  <r>
    <x v="1"/>
  </r>
  <r>
    <x v="1"/>
  </r>
  <r>
    <x v="1"/>
  </r>
  <r>
    <x v="1"/>
  </r>
  <r>
    <x v="47"/>
  </r>
  <r>
    <x v="1"/>
  </r>
  <r>
    <x v="1"/>
  </r>
  <r>
    <x v="1"/>
  </r>
  <r>
    <x v="1"/>
  </r>
  <r>
    <x v="1"/>
  </r>
  <r>
    <x v="1"/>
  </r>
  <r>
    <x v="1"/>
  </r>
  <r>
    <x v="1"/>
  </r>
  <r>
    <x v="1"/>
  </r>
</pivotCacheRecords>
</file>

<file path=xl/pivotCache/pivotCacheRecords7.xml><?xml version="1.0" encoding="utf-8"?>
<pivotCacheRecords xmlns="http://schemas.openxmlformats.org/spreadsheetml/2006/main" xmlns:r="http://schemas.openxmlformats.org/officeDocument/2006/relationships" count="313">
  <r>
    <x v="0"/>
  </r>
  <r>
    <x v="1"/>
  </r>
  <r>
    <x v="2"/>
  </r>
  <r>
    <x v="3"/>
  </r>
  <r>
    <x v="4"/>
  </r>
  <r>
    <x v="5"/>
  </r>
  <r>
    <x v="5"/>
  </r>
  <r>
    <x v="6"/>
  </r>
  <r>
    <x v="7"/>
  </r>
  <r>
    <x v="8"/>
  </r>
  <r>
    <x v="9"/>
  </r>
  <r>
    <x v="4"/>
  </r>
  <r>
    <x v="10"/>
  </r>
  <r>
    <x v="4"/>
  </r>
  <r>
    <x v="8"/>
  </r>
  <r>
    <x v="11"/>
  </r>
  <r>
    <x v="5"/>
  </r>
  <r>
    <x v="5"/>
  </r>
  <r>
    <x v="6"/>
  </r>
  <r>
    <x v="7"/>
  </r>
  <r>
    <x v="12"/>
  </r>
  <r>
    <x v="8"/>
  </r>
  <r>
    <x v="13"/>
  </r>
  <r>
    <x v="14"/>
  </r>
  <r>
    <x v="15"/>
  </r>
  <r>
    <x v="16"/>
  </r>
  <r>
    <x v="13"/>
  </r>
  <r>
    <x v="17"/>
  </r>
  <r>
    <x v="4"/>
  </r>
  <r>
    <x v="18"/>
  </r>
  <r>
    <x v="19"/>
  </r>
  <r>
    <x v="20"/>
  </r>
  <r>
    <x v="4"/>
  </r>
  <r>
    <x v="21"/>
  </r>
  <r>
    <x v="22"/>
  </r>
  <r>
    <x v="22"/>
  </r>
  <r>
    <x v="23"/>
  </r>
  <r>
    <x v="10"/>
  </r>
  <r>
    <x v="4"/>
  </r>
  <r>
    <x v="4"/>
  </r>
  <r>
    <x v="22"/>
  </r>
  <r>
    <x v="13"/>
  </r>
  <r>
    <x v="0"/>
  </r>
  <r>
    <x v="24"/>
  </r>
  <r>
    <x v="8"/>
  </r>
  <r>
    <x v="25"/>
  </r>
  <r>
    <x v="22"/>
  </r>
  <r>
    <x v="10"/>
  </r>
  <r>
    <x v="9"/>
  </r>
  <r>
    <x v="26"/>
  </r>
  <r>
    <x v="26"/>
  </r>
  <r>
    <x v="27"/>
  </r>
  <r>
    <x v="4"/>
  </r>
  <r>
    <x v="4"/>
  </r>
  <r>
    <x v="28"/>
  </r>
  <r>
    <x v="4"/>
  </r>
  <r>
    <x v="13"/>
  </r>
  <r>
    <x v="4"/>
  </r>
  <r>
    <x v="25"/>
  </r>
  <r>
    <x v="5"/>
  </r>
  <r>
    <x v="8"/>
  </r>
  <r>
    <x v="5"/>
  </r>
  <r>
    <x v="5"/>
  </r>
  <r>
    <x v="5"/>
  </r>
  <r>
    <x v="29"/>
  </r>
  <r>
    <x v="4"/>
  </r>
  <r>
    <x v="25"/>
  </r>
  <r>
    <x v="30"/>
  </r>
  <r>
    <x v="14"/>
  </r>
  <r>
    <x v="13"/>
  </r>
  <r>
    <x v="31"/>
  </r>
  <r>
    <x v="4"/>
  </r>
  <r>
    <x v="32"/>
  </r>
  <r>
    <x v="4"/>
  </r>
  <r>
    <x v="33"/>
  </r>
  <r>
    <x v="5"/>
  </r>
  <r>
    <x v="5"/>
  </r>
  <r>
    <x v="34"/>
  </r>
  <r>
    <x v="35"/>
  </r>
  <r>
    <x v="5"/>
  </r>
  <r>
    <x v="5"/>
  </r>
  <r>
    <x v="5"/>
  </r>
  <r>
    <x v="5"/>
  </r>
  <r>
    <x v="8"/>
  </r>
  <r>
    <x v="5"/>
  </r>
  <r>
    <x v="5"/>
  </r>
  <r>
    <x v="34"/>
  </r>
  <r>
    <x v="5"/>
  </r>
  <r>
    <x v="34"/>
  </r>
  <r>
    <x v="5"/>
  </r>
  <r>
    <x v="36"/>
  </r>
  <r>
    <x v="18"/>
  </r>
  <r>
    <x v="24"/>
  </r>
  <r>
    <x v="7"/>
  </r>
  <r>
    <x v="37"/>
  </r>
  <r>
    <x v="10"/>
  </r>
  <r>
    <x v="38"/>
  </r>
  <r>
    <x v="4"/>
  </r>
  <r>
    <x v="5"/>
  </r>
  <r>
    <x v="8"/>
  </r>
  <r>
    <x v="17"/>
  </r>
  <r>
    <x v="19"/>
  </r>
  <r>
    <x v="5"/>
  </r>
  <r>
    <x v="4"/>
  </r>
  <r>
    <x v="39"/>
  </r>
  <r>
    <x v="33"/>
  </r>
  <r>
    <x v="4"/>
  </r>
  <r>
    <x v="5"/>
  </r>
  <r>
    <x v="11"/>
  </r>
  <r>
    <x v="13"/>
  </r>
  <r>
    <x v="11"/>
  </r>
  <r>
    <x v="13"/>
  </r>
  <r>
    <x v="14"/>
  </r>
  <r>
    <x v="11"/>
  </r>
  <r>
    <x v="35"/>
  </r>
  <r>
    <x v="11"/>
  </r>
  <r>
    <x v="25"/>
  </r>
  <r>
    <x v="13"/>
  </r>
  <r>
    <x v="13"/>
  </r>
  <r>
    <x v="14"/>
  </r>
  <r>
    <x v="8"/>
  </r>
  <r>
    <x v="13"/>
  </r>
  <r>
    <x v="22"/>
  </r>
  <r>
    <x v="13"/>
  </r>
  <r>
    <x v="40"/>
  </r>
  <r>
    <x v="14"/>
  </r>
  <r>
    <x v="4"/>
  </r>
  <r>
    <x v="41"/>
  </r>
  <r>
    <x v="37"/>
  </r>
  <r>
    <x v="42"/>
  </r>
  <r>
    <x v="4"/>
  </r>
  <r>
    <x v="42"/>
  </r>
  <r>
    <x v="5"/>
  </r>
  <r>
    <x v="4"/>
  </r>
  <r>
    <x v="13"/>
  </r>
  <r>
    <x v="5"/>
  </r>
  <r>
    <x v="4"/>
  </r>
  <r>
    <x v="43"/>
  </r>
  <r>
    <x v="32"/>
  </r>
  <r>
    <x v="25"/>
  </r>
  <r>
    <x v="24"/>
  </r>
  <r>
    <x v="6"/>
  </r>
  <r>
    <x v="10"/>
  </r>
  <r>
    <x v="44"/>
  </r>
  <r>
    <x v="24"/>
  </r>
  <r>
    <x v="22"/>
  </r>
  <r>
    <x v="13"/>
  </r>
  <r>
    <x v="22"/>
  </r>
  <r>
    <x v="17"/>
  </r>
  <r>
    <x v="8"/>
  </r>
  <r>
    <x v="13"/>
  </r>
  <r>
    <x v="39"/>
  </r>
  <r>
    <x v="39"/>
  </r>
  <r>
    <x v="17"/>
  </r>
  <r>
    <x v="42"/>
  </r>
  <r>
    <x v="45"/>
  </r>
  <r>
    <x v="5"/>
  </r>
  <r>
    <x v="42"/>
  </r>
  <r>
    <x v="10"/>
  </r>
  <r>
    <x v="34"/>
  </r>
  <r>
    <x v="46"/>
  </r>
  <r>
    <x v="47"/>
  </r>
  <r>
    <x v="27"/>
  </r>
  <r>
    <x v="27"/>
  </r>
  <r>
    <x v="27"/>
  </r>
  <r>
    <x v="48"/>
  </r>
  <r>
    <x v="4"/>
  </r>
  <r>
    <x v="13"/>
  </r>
  <r>
    <x v="25"/>
  </r>
  <r>
    <x v="41"/>
  </r>
  <r>
    <x v="17"/>
  </r>
  <r>
    <x v="5"/>
  </r>
  <r>
    <x v="4"/>
  </r>
  <r>
    <x v="49"/>
  </r>
  <r>
    <x v="47"/>
  </r>
  <r>
    <x v="41"/>
  </r>
  <r>
    <x v="17"/>
  </r>
  <r>
    <x v="1"/>
  </r>
  <r>
    <x v="5"/>
  </r>
  <r>
    <x v="5"/>
  </r>
  <r>
    <x v="6"/>
  </r>
  <r>
    <x v="41"/>
  </r>
  <r>
    <x v="38"/>
  </r>
  <r>
    <x v="50"/>
  </r>
  <r>
    <x v="25"/>
  </r>
  <r>
    <x v="45"/>
  </r>
  <r>
    <x v="44"/>
  </r>
  <r>
    <x v="17"/>
  </r>
  <r>
    <x v="17"/>
  </r>
  <r>
    <x v="50"/>
  </r>
  <r>
    <x v="51"/>
  </r>
  <r>
    <x v="50"/>
  </r>
  <r>
    <x v="36"/>
  </r>
  <r>
    <x v="1"/>
  </r>
  <r>
    <x v="36"/>
  </r>
  <r>
    <x v="29"/>
  </r>
  <r>
    <x v="10"/>
  </r>
  <r>
    <x v="22"/>
  </r>
  <r>
    <x v="44"/>
  </r>
  <r>
    <x v="17"/>
  </r>
  <r>
    <x v="7"/>
  </r>
  <r>
    <x v="8"/>
  </r>
  <r>
    <x v="5"/>
  </r>
  <r>
    <x v="21"/>
  </r>
  <r>
    <x v="5"/>
  </r>
  <r>
    <x v="16"/>
  </r>
  <r>
    <x v="16"/>
  </r>
  <r>
    <x v="38"/>
  </r>
  <r>
    <x v="17"/>
  </r>
  <r>
    <x v="10"/>
  </r>
  <r>
    <x v="17"/>
  </r>
  <r>
    <x v="52"/>
  </r>
  <r>
    <x v="22"/>
  </r>
  <r>
    <x v="17"/>
  </r>
  <r>
    <x v="53"/>
  </r>
  <r>
    <x v="17"/>
  </r>
  <r>
    <x v="8"/>
  </r>
  <r>
    <x v="54"/>
  </r>
  <r>
    <x v="43"/>
  </r>
  <r>
    <x v="4"/>
  </r>
  <r>
    <x v="5"/>
  </r>
  <r>
    <x v="55"/>
  </r>
  <r>
    <x v="43"/>
  </r>
  <r>
    <x v="56"/>
  </r>
  <r>
    <x v="5"/>
  </r>
  <r>
    <x v="45"/>
  </r>
  <r>
    <x v="39"/>
  </r>
  <r>
    <x v="4"/>
  </r>
  <r>
    <x v="5"/>
  </r>
  <r>
    <x v="5"/>
  </r>
  <r>
    <x v="5"/>
  </r>
  <r>
    <x v="6"/>
  </r>
  <r>
    <x v="21"/>
  </r>
  <r>
    <x v="4"/>
  </r>
  <r>
    <x v="24"/>
  </r>
  <r>
    <x v="55"/>
  </r>
  <r>
    <x v="26"/>
  </r>
  <r>
    <x v="4"/>
  </r>
  <r>
    <x v="14"/>
  </r>
  <r>
    <x v="57"/>
  </r>
  <r>
    <x v="10"/>
  </r>
  <r>
    <x v="10"/>
  </r>
  <r>
    <x v="10"/>
  </r>
  <r>
    <x v="58"/>
  </r>
  <r>
    <x v="59"/>
  </r>
  <r>
    <x v="50"/>
  </r>
  <r>
    <x v="58"/>
  </r>
  <r>
    <x v="51"/>
  </r>
  <r>
    <x v="54"/>
  </r>
  <r>
    <x v="11"/>
  </r>
  <r>
    <x v="26"/>
  </r>
  <r>
    <x v="47"/>
  </r>
  <r>
    <x v="6"/>
  </r>
  <r>
    <x v="60"/>
  </r>
  <r>
    <x v="17"/>
  </r>
  <r>
    <x v="61"/>
  </r>
  <r>
    <x v="24"/>
  </r>
  <r>
    <x v="17"/>
  </r>
  <r>
    <x v="62"/>
  </r>
  <r>
    <x v="60"/>
  </r>
  <r>
    <x v="58"/>
  </r>
  <r>
    <x v="4"/>
  </r>
  <r>
    <x v="50"/>
  </r>
  <r>
    <x v="21"/>
  </r>
  <r>
    <x v="38"/>
  </r>
  <r>
    <x v="26"/>
  </r>
  <r>
    <x v="4"/>
  </r>
  <r>
    <x v="5"/>
  </r>
  <r>
    <x v="5"/>
  </r>
  <r>
    <x v="17"/>
  </r>
  <r>
    <x v="51"/>
  </r>
  <r>
    <x v="31"/>
  </r>
  <r>
    <x v="24"/>
  </r>
  <r>
    <x v="54"/>
  </r>
  <r>
    <x v="63"/>
  </r>
  <r>
    <x v="4"/>
  </r>
  <r>
    <x v="51"/>
  </r>
  <r>
    <x v="31"/>
  </r>
  <r>
    <x v="4"/>
  </r>
  <r>
    <x v="5"/>
  </r>
  <r>
    <x v="5"/>
  </r>
  <r>
    <x v="7"/>
  </r>
  <r>
    <x v="42"/>
  </r>
  <r>
    <x v="53"/>
  </r>
  <r>
    <x v="7"/>
  </r>
  <r>
    <x v="59"/>
  </r>
  <r>
    <x v="7"/>
  </r>
  <r>
    <x v="26"/>
  </r>
  <r>
    <x v="60"/>
  </r>
  <r>
    <x v="31"/>
  </r>
  <r>
    <x v="62"/>
  </r>
  <r>
    <x v="4"/>
  </r>
  <r>
    <x v="7"/>
  </r>
  <r>
    <x v="64"/>
  </r>
  <r>
    <x v="50"/>
  </r>
  <r>
    <x v="4"/>
  </r>
  <r>
    <x v="4"/>
  </r>
  <r>
    <x v="5"/>
  </r>
  <r>
    <x v="4"/>
  </r>
  <r>
    <x v="60"/>
  </r>
  <r>
    <x v="5"/>
  </r>
  <r>
    <x v="31"/>
  </r>
  <r>
    <x v="25"/>
  </r>
  <r>
    <x v="4"/>
  </r>
  <r>
    <x v="4"/>
  </r>
  <r>
    <x v="62"/>
  </r>
  <r>
    <x v="53"/>
  </r>
  <r>
    <x v="56"/>
  </r>
  <r>
    <x v="53"/>
  </r>
  <r>
    <x v="65"/>
  </r>
  <r>
    <x v="26"/>
  </r>
  <r>
    <x v="60"/>
  </r>
  <r>
    <x v="5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Kontingenční tabulka 5" cacheId="6" applyNumberFormats="0" applyBorderFormats="0" applyFontFormats="0" applyPatternFormats="0" applyAlignmentFormats="0" applyWidthHeightFormats="1" dataCaption="Hodnoty" updatedVersion="4" minRefreshableVersion="3" showCalcMbrs="0" useAutoFormatting="1" itemPrintTitles="1" createdVersion="3" indent="0" outline="1" outlineData="1" multipleFieldFilters="0">
  <location ref="A3:B70" firstHeaderRow="1" firstDataRow="1" firstDataCol="1"/>
  <pivotFields count="1">
    <pivotField axis="axisRow" dataField="1" showAll="0">
      <items count="76">
        <item x="5"/>
        <item x="26"/>
        <item x="10"/>
        <item x="36"/>
        <item x="7"/>
        <item x="53"/>
        <item x="28"/>
        <item x="18"/>
        <item x="17"/>
        <item x="4"/>
        <item x="29"/>
        <item x="24"/>
        <item x="57"/>
        <item x="19"/>
        <item x="45"/>
        <item x="6"/>
        <item x="48"/>
        <item x="25"/>
        <item x="42"/>
        <item x="27"/>
        <item x="43"/>
        <item x="51"/>
        <item x="14"/>
        <item x="23"/>
        <item x="21"/>
        <item x="37"/>
        <item x="44"/>
        <item x="38"/>
        <item x="34"/>
        <item x="55"/>
        <item x="50"/>
        <item x="56"/>
        <item x="47"/>
        <item x="39"/>
        <item x="58"/>
        <item x="41"/>
        <item x="31"/>
        <item x="33"/>
        <item x="13"/>
        <item x="3"/>
        <item x="54"/>
        <item x="11"/>
        <item x="59"/>
        <item x="9"/>
        <item x="15"/>
        <item x="22"/>
        <item x="12"/>
        <item x="20"/>
        <item x="35"/>
        <item x="0"/>
        <item x="30"/>
        <item x="8"/>
        <item x="49"/>
        <item x="40"/>
        <item x="2"/>
        <item x="1"/>
        <item x="32"/>
        <item x="46"/>
        <item x="16"/>
        <item x="52"/>
        <item m="1" x="73"/>
        <item m="1" x="72"/>
        <item m="1" x="71"/>
        <item m="1" x="74"/>
        <item m="1" x="70"/>
        <item m="1" x="68"/>
        <item m="1" x="69"/>
        <item m="1" x="66"/>
        <item x="60"/>
        <item x="61"/>
        <item x="62"/>
        <item m="1" x="67"/>
        <item x="63"/>
        <item x="64"/>
        <item x="65"/>
        <item t="default"/>
      </items>
    </pivotField>
  </pivotFields>
  <rowFields count="1">
    <field x="0"/>
  </rowFields>
  <rowItems count="6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8"/>
    </i>
    <i>
      <x v="69"/>
    </i>
    <i>
      <x v="70"/>
    </i>
    <i>
      <x v="72"/>
    </i>
    <i>
      <x v="73"/>
    </i>
    <i>
      <x v="74"/>
    </i>
    <i t="grand">
      <x/>
    </i>
  </rowItems>
  <colItems count="1">
    <i/>
  </colItems>
  <dataFields count="1">
    <dataField name="Počet z Kárný žalobce" fld="0" subtotal="count"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Kontingenční tabulka 3" cacheId="4" applyNumberFormats="0" applyBorderFormats="0" applyFontFormats="0" applyPatternFormats="0" applyAlignmentFormats="0" applyWidthHeightFormats="1" dataCaption="Hodnoty" updatedVersion="4" minRefreshableVersion="3" showCalcMbrs="0" useAutoFormatting="1" itemPrintTitles="1" createdVersion="3" indent="0" outline="1" outlineData="1" multipleFieldFilters="0">
  <location ref="A3:B18" firstHeaderRow="1" firstDataRow="1" firstDataCol="1"/>
  <pivotFields count="1">
    <pivotField axis="axisRow" dataField="1" showAll="0" sortType="descending">
      <items count="25">
        <item m="1" x="19"/>
        <item x="7"/>
        <item m="1" x="22"/>
        <item m="1" x="20"/>
        <item x="8"/>
        <item x="5"/>
        <item x="0"/>
        <item x="4"/>
        <item x="1"/>
        <item x="2"/>
        <item x="3"/>
        <item m="1" x="21"/>
        <item m="1" x="17"/>
        <item x="6"/>
        <item x="9"/>
        <item m="1" x="14"/>
        <item x="10"/>
        <item x="11"/>
        <item m="1" x="23"/>
        <item x="12"/>
        <item m="1" x="16"/>
        <item m="1" x="15"/>
        <item m="1" x="18"/>
        <item x="13"/>
        <item t="default"/>
      </items>
      <autoSortScope>
        <pivotArea dataOnly="0" outline="0" fieldPosition="0">
          <references count="1">
            <reference field="4294967294" count="1" selected="0">
              <x v="0"/>
            </reference>
          </references>
        </pivotArea>
      </autoSortScope>
    </pivotField>
  </pivotFields>
  <rowFields count="1">
    <field x="0"/>
  </rowFields>
  <rowItems count="15">
    <i>
      <x v="6"/>
    </i>
    <i>
      <x v="8"/>
    </i>
    <i>
      <x v="9"/>
    </i>
    <i>
      <x v="19"/>
    </i>
    <i>
      <x v="1"/>
    </i>
    <i>
      <x v="13"/>
    </i>
    <i>
      <x v="7"/>
    </i>
    <i>
      <x v="16"/>
    </i>
    <i>
      <x v="4"/>
    </i>
    <i>
      <x v="23"/>
    </i>
    <i>
      <x v="14"/>
    </i>
    <i>
      <x v="17"/>
    </i>
    <i>
      <x v="5"/>
    </i>
    <i>
      <x v="10"/>
    </i>
    <i t="grand">
      <x/>
    </i>
  </rowItems>
  <colItems count="1">
    <i/>
  </colItems>
  <dataFields count="1">
    <dataField name="Počet z Způsob" fld="0" subtotal="count" baseField="0" baseItem="0"/>
  </dataFields>
  <formats count="1">
    <format dxfId="2">
      <pivotArea type="all" dataOnly="0" outline="0" fieldPosition="0"/>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Kontingenční tabulka 4" cacheId="3" applyNumberFormats="0" applyBorderFormats="0" applyFontFormats="0" applyPatternFormats="0" applyAlignmentFormats="0" applyWidthHeightFormats="1" dataCaption="Hodnoty" updatedVersion="4" minRefreshableVersion="3" showCalcMbrs="0" useAutoFormatting="1" itemPrintTitles="1" createdVersion="3" indent="0" outline="1" outlineData="1" multipleFieldFilters="0">
  <location ref="A3:B15" firstHeaderRow="1" firstDataRow="1" firstDataCol="1"/>
  <pivotFields count="1">
    <pivotField axis="axisRow" dataField="1" showAll="0" sortType="descending">
      <items count="19">
        <item x="0"/>
        <item x="1"/>
        <item m="1" x="12"/>
        <item m="1" x="15"/>
        <item x="3"/>
        <item x="8"/>
        <item x="7"/>
        <item m="1" x="16"/>
        <item m="1" x="11"/>
        <item x="9"/>
        <item m="1" x="14"/>
        <item x="2"/>
        <item m="1" x="17"/>
        <item x="10"/>
        <item x="6"/>
        <item x="4"/>
        <item m="1" x="13"/>
        <item x="5"/>
        <item t="default"/>
      </items>
      <autoSortScope>
        <pivotArea dataOnly="0" outline="0" fieldPosition="0">
          <references count="1">
            <reference field="4294967294" count="1" selected="0">
              <x v="0"/>
            </reference>
          </references>
        </pivotArea>
      </autoSortScope>
    </pivotField>
  </pivotFields>
  <rowFields count="1">
    <field x="0"/>
  </rowFields>
  <rowItems count="12">
    <i>
      <x v="1"/>
    </i>
    <i>
      <x v="11"/>
    </i>
    <i>
      <x v="14"/>
    </i>
    <i>
      <x v="5"/>
    </i>
    <i>
      <x v="15"/>
    </i>
    <i>
      <x v="4"/>
    </i>
    <i>
      <x v="17"/>
    </i>
    <i>
      <x v="13"/>
    </i>
    <i>
      <x v="6"/>
    </i>
    <i>
      <x v="9"/>
    </i>
    <i>
      <x/>
    </i>
    <i t="grand">
      <x/>
    </i>
  </rowItems>
  <colItems count="1">
    <i/>
  </colItems>
  <dataFields count="1">
    <dataField name="Počet z Důvod zastavení" fld="0" subtotal="count" baseField="0" baseItem="0"/>
  </dataFields>
  <formats count="1">
    <format dxfId="1">
      <pivotArea type="all" dataOnly="0" outline="0" fieldPosition="0"/>
    </format>
  </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Kontingenční tabulka 5" cacheId="1" applyNumberFormats="0" applyBorderFormats="0" applyFontFormats="0" applyPatternFormats="0" applyAlignmentFormats="0" applyWidthHeightFormats="1" dataCaption="Hodnoty" updatedVersion="4" minRefreshableVersion="3" showCalcMbrs="0" useAutoFormatting="1" itemPrintTitles="1" createdVersion="3" indent="0" outline="1" outlineData="1" multipleFieldFilters="0">
  <location ref="A3:B57" firstHeaderRow="1" firstDataRow="1" firstDataCol="1"/>
  <pivotFields count="1">
    <pivotField axis="axisRow" dataField="1" showAll="0" sortType="descending">
      <items count="64">
        <item x="2"/>
        <item m="1" x="54"/>
        <item x="0"/>
        <item x="27"/>
        <item x="1"/>
        <item x="25"/>
        <item m="1" x="57"/>
        <item x="22"/>
        <item x="5"/>
        <item x="13"/>
        <item x="16"/>
        <item x="3"/>
        <item x="10"/>
        <item x="11"/>
        <item x="26"/>
        <item x="4"/>
        <item x="29"/>
        <item x="17"/>
        <item x="9"/>
        <item x="12"/>
        <item x="19"/>
        <item x="6"/>
        <item x="20"/>
        <item x="24"/>
        <item x="32"/>
        <item x="21"/>
        <item x="15"/>
        <item x="7"/>
        <item x="28"/>
        <item x="31"/>
        <item x="23"/>
        <item x="18"/>
        <item x="14"/>
        <item x="30"/>
        <item x="8"/>
        <item m="1" x="62"/>
        <item m="1" x="56"/>
        <item x="49"/>
        <item m="1" x="59"/>
        <item m="1" x="58"/>
        <item m="1" x="55"/>
        <item x="33"/>
        <item x="34"/>
        <item x="35"/>
        <item x="36"/>
        <item x="37"/>
        <item x="38"/>
        <item m="1" x="61"/>
        <item x="39"/>
        <item m="1" x="53"/>
        <item x="40"/>
        <item x="41"/>
        <item x="42"/>
        <item x="43"/>
        <item x="44"/>
        <item x="45"/>
        <item x="46"/>
        <item x="47"/>
        <item x="48"/>
        <item x="50"/>
        <item x="51"/>
        <item x="52"/>
        <item m="1" x="60"/>
        <item t="default"/>
      </items>
      <autoSortScope>
        <pivotArea dataOnly="0" outline="0" fieldPosition="0">
          <references count="1">
            <reference field="4294967294" count="1" selected="0">
              <x v="0"/>
            </reference>
          </references>
        </pivotArea>
      </autoSortScope>
    </pivotField>
  </pivotFields>
  <rowFields count="1">
    <field x="0"/>
  </rowFields>
  <rowItems count="54">
    <i>
      <x v="4"/>
    </i>
    <i>
      <x/>
    </i>
    <i>
      <x v="27"/>
    </i>
    <i>
      <x v="21"/>
    </i>
    <i>
      <x v="2"/>
    </i>
    <i>
      <x v="13"/>
    </i>
    <i>
      <x v="33"/>
    </i>
    <i>
      <x v="17"/>
    </i>
    <i>
      <x v="8"/>
    </i>
    <i>
      <x v="15"/>
    </i>
    <i>
      <x v="22"/>
    </i>
    <i>
      <x v="45"/>
    </i>
    <i>
      <x v="19"/>
    </i>
    <i>
      <x v="28"/>
    </i>
    <i>
      <x v="12"/>
    </i>
    <i>
      <x v="41"/>
    </i>
    <i>
      <x v="5"/>
    </i>
    <i>
      <x v="11"/>
    </i>
    <i>
      <x v="25"/>
    </i>
    <i>
      <x v="16"/>
    </i>
    <i>
      <x v="58"/>
    </i>
    <i>
      <x v="51"/>
    </i>
    <i>
      <x v="14"/>
    </i>
    <i>
      <x v="26"/>
    </i>
    <i>
      <x v="52"/>
    </i>
    <i>
      <x v="9"/>
    </i>
    <i>
      <x v="29"/>
    </i>
    <i>
      <x v="42"/>
    </i>
    <i>
      <x v="53"/>
    </i>
    <i>
      <x v="48"/>
    </i>
    <i>
      <x v="57"/>
    </i>
    <i>
      <x v="31"/>
    </i>
    <i>
      <x v="24"/>
    </i>
    <i>
      <x v="32"/>
    </i>
    <i>
      <x v="55"/>
    </i>
    <i>
      <x v="23"/>
    </i>
    <i>
      <x v="59"/>
    </i>
    <i>
      <x v="61"/>
    </i>
    <i>
      <x v="50"/>
    </i>
    <i>
      <x v="10"/>
    </i>
    <i>
      <x v="20"/>
    </i>
    <i>
      <x v="60"/>
    </i>
    <i>
      <x v="54"/>
    </i>
    <i>
      <x v="3"/>
    </i>
    <i>
      <x v="56"/>
    </i>
    <i>
      <x v="44"/>
    </i>
    <i>
      <x v="18"/>
    </i>
    <i>
      <x v="7"/>
    </i>
    <i>
      <x v="30"/>
    </i>
    <i>
      <x v="46"/>
    </i>
    <i>
      <x v="43"/>
    </i>
    <i>
      <x v="37"/>
    </i>
    <i>
      <x v="34"/>
    </i>
    <i t="grand">
      <x/>
    </i>
  </rowItems>
  <colItems count="1">
    <i/>
  </colItems>
  <dataFields count="1">
    <dataField name="Počet z Navrhovaná" fld="0" subtotal="count" baseField="0" baseItem="0"/>
  </dataField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Kontingenční tabulka 6" cacheId="5" applyNumberFormats="0" applyBorderFormats="0" applyFontFormats="0" applyPatternFormats="0" applyAlignmentFormats="0" applyWidthHeightFormats="1" dataCaption="Hodnoty" updatedVersion="4" minRefreshableVersion="3" showCalcMbrs="0" useAutoFormatting="1" itemPrintTitles="1" createdVersion="3" indent="0" outline="1" outlineData="1" multipleFieldFilters="0">
  <location ref="A3:B55" firstHeaderRow="1" firstDataRow="1" firstDataCol="1"/>
  <pivotFields count="1">
    <pivotField axis="axisRow" dataField="1" showAll="0" sortType="descending">
      <items count="62">
        <item x="0"/>
        <item x="17"/>
        <item m="1" x="52"/>
        <item x="37"/>
        <item x="26"/>
        <item x="8"/>
        <item x="18"/>
        <item x="7"/>
        <item m="1" x="59"/>
        <item x="22"/>
        <item x="3"/>
        <item x="11"/>
        <item x="5"/>
        <item x="4"/>
        <item m="1" x="58"/>
        <item m="1" x="54"/>
        <item x="20"/>
        <item x="24"/>
        <item x="13"/>
        <item x="10"/>
        <item x="14"/>
        <item x="12"/>
        <item x="19"/>
        <item x="16"/>
        <item x="9"/>
        <item x="6"/>
        <item m="1" x="60"/>
        <item x="21"/>
        <item m="1" x="53"/>
        <item m="1" x="56"/>
        <item x="2"/>
        <item x="23"/>
        <item x="1"/>
        <item x="15"/>
        <item m="1" x="55"/>
        <item x="28"/>
        <item x="27"/>
        <item x="29"/>
        <item x="30"/>
        <item m="1" x="51"/>
        <item x="25"/>
        <item x="32"/>
        <item x="33"/>
        <item x="34"/>
        <item x="31"/>
        <item m="1" x="57"/>
        <item x="35"/>
        <item x="36"/>
        <item x="38"/>
        <item x="39"/>
        <item x="40"/>
        <item x="44"/>
        <item x="41"/>
        <item x="42"/>
        <item x="43"/>
        <item x="45"/>
        <item x="47"/>
        <item x="46"/>
        <item x="48"/>
        <item x="49"/>
        <item x="50"/>
        <item t="default"/>
      </items>
      <autoSortScope>
        <pivotArea dataOnly="0" outline="0" fieldPosition="0">
          <references count="1">
            <reference field="4294967294" count="1" selected="0">
              <x v="0"/>
            </reference>
          </references>
        </pivotArea>
      </autoSortScope>
    </pivotField>
  </pivotFields>
  <rowFields count="1">
    <field x="0"/>
  </rowFields>
  <rowItems count="52">
    <i>
      <x/>
    </i>
    <i>
      <x v="7"/>
    </i>
    <i>
      <x v="30"/>
    </i>
    <i>
      <x v="4"/>
    </i>
    <i>
      <x v="13"/>
    </i>
    <i>
      <x v="33"/>
    </i>
    <i>
      <x v="24"/>
    </i>
    <i>
      <x v="5"/>
    </i>
    <i>
      <x v="20"/>
    </i>
    <i>
      <x v="9"/>
    </i>
    <i>
      <x v="12"/>
    </i>
    <i>
      <x v="38"/>
    </i>
    <i>
      <x v="11"/>
    </i>
    <i>
      <x v="18"/>
    </i>
    <i>
      <x v="44"/>
    </i>
    <i>
      <x v="52"/>
    </i>
    <i>
      <x v="47"/>
    </i>
    <i>
      <x v="25"/>
    </i>
    <i>
      <x v="56"/>
    </i>
    <i>
      <x v="40"/>
    </i>
    <i>
      <x v="31"/>
    </i>
    <i>
      <x v="46"/>
    </i>
    <i>
      <x v="54"/>
    </i>
    <i>
      <x v="50"/>
    </i>
    <i>
      <x v="27"/>
    </i>
    <i>
      <x v="58"/>
    </i>
    <i>
      <x v="16"/>
    </i>
    <i>
      <x v="48"/>
    </i>
    <i>
      <x v="60"/>
    </i>
    <i>
      <x v="23"/>
    </i>
    <i>
      <x v="17"/>
    </i>
    <i>
      <x v="1"/>
    </i>
    <i>
      <x v="10"/>
    </i>
    <i>
      <x v="3"/>
    </i>
    <i>
      <x v="35"/>
    </i>
    <i>
      <x v="22"/>
    </i>
    <i>
      <x v="36"/>
    </i>
    <i>
      <x v="49"/>
    </i>
    <i>
      <x v="37"/>
    </i>
    <i>
      <x v="51"/>
    </i>
    <i>
      <x v="19"/>
    </i>
    <i>
      <x v="53"/>
    </i>
    <i>
      <x v="6"/>
    </i>
    <i>
      <x v="55"/>
    </i>
    <i>
      <x v="41"/>
    </i>
    <i>
      <x v="57"/>
    </i>
    <i>
      <x v="42"/>
    </i>
    <i>
      <x v="59"/>
    </i>
    <i>
      <x v="43"/>
    </i>
    <i>
      <x v="21"/>
    </i>
    <i>
      <x v="32"/>
    </i>
    <i t="grand">
      <x/>
    </i>
  </rowItems>
  <colItems count="1">
    <i/>
  </colItems>
  <dataFields count="1">
    <dataField name="Počet z Uložená" fld="0" subtotal="count" baseField="0" baseItem="0"/>
  </dataFields>
  <formats count="1">
    <format dxfId="0">
      <pivotArea type="all" dataOnly="0" outline="0" fieldPosition="0"/>
    </format>
  </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Kontingenční tabulka 4" cacheId="2" applyNumberFormats="0" applyBorderFormats="0" applyFontFormats="0" applyPatternFormats="0" applyAlignmentFormats="0" applyWidthHeightFormats="1" dataCaption="Hodnoty" updatedVersion="4" minRefreshableVersion="3" showCalcMbrs="0" useAutoFormatting="1" itemPrintTitles="1" createdVersion="3" indent="0" outline="1" outlineData="1" multipleFieldFilters="0">
  <location ref="A1:B18" firstHeaderRow="1" firstDataRow="1" firstDataCol="1"/>
  <pivotFields count="1">
    <pivotField axis="axisRow" dataField="1" showAll="0">
      <items count="17">
        <item x="7"/>
        <item x="9"/>
        <item x="3"/>
        <item x="6"/>
        <item x="5"/>
        <item x="4"/>
        <item x="8"/>
        <item x="2"/>
        <item x="1"/>
        <item x="11"/>
        <item x="0"/>
        <item x="10"/>
        <item x="12"/>
        <item x="13"/>
        <item x="14"/>
        <item x="15"/>
        <item t="default"/>
      </items>
    </pivotField>
  </pivotFields>
  <rowFields count="1">
    <field x="0"/>
  </rowFields>
  <rowItems count="17">
    <i>
      <x/>
    </i>
    <i>
      <x v="1"/>
    </i>
    <i>
      <x v="2"/>
    </i>
    <i>
      <x v="3"/>
    </i>
    <i>
      <x v="4"/>
    </i>
    <i>
      <x v="5"/>
    </i>
    <i>
      <x v="6"/>
    </i>
    <i>
      <x v="7"/>
    </i>
    <i>
      <x v="8"/>
    </i>
    <i>
      <x v="9"/>
    </i>
    <i>
      <x v="10"/>
    </i>
    <i>
      <x v="11"/>
    </i>
    <i>
      <x v="12"/>
    </i>
    <i>
      <x v="13"/>
    </i>
    <i>
      <x v="14"/>
    </i>
    <i>
      <x v="15"/>
    </i>
    <i t="grand">
      <x/>
    </i>
  </rowItems>
  <colItems count="1">
    <i/>
  </colItems>
  <dataFields count="1">
    <dataField name="Počet z Důvod zpětvzetí" fld="0" subtotal="count" baseField="0" baseItem="0"/>
  </dataFields>
  <pivotTableStyleInfo name="PivotStyleLight16" showRowHeaders="1" showColHeaders="1" showRowStripes="0" showColStripes="0" showLastColumn="1"/>
</pivotTableDefinition>
</file>

<file path=xl/pivotTables/pivotTable7.xml><?xml version="1.0" encoding="utf-8"?>
<pivotTableDefinition xmlns="http://schemas.openxmlformats.org/spreadsheetml/2006/main" name="Kontingenční tabulka 1" cacheId="0" applyNumberFormats="0" applyBorderFormats="0" applyFontFormats="0" applyPatternFormats="0" applyAlignmentFormats="0" applyWidthHeightFormats="1" dataCaption="Hodnoty" updatedVersion="4" minRefreshableVersion="3" showCalcMbrs="0" useAutoFormatting="1" itemPrintTitles="1" createdVersion="3" indent="0" outline="1" outlineData="1" multipleFieldFilters="0">
  <location ref="A3:B109" firstHeaderRow="1" firstDataRow="1" firstDataCol="1"/>
  <pivotFields count="1">
    <pivotField axis="axisRow" dataField="1" multipleItemSelectionAllowed="1" showAll="0" sortType="ascending">
      <items count="238">
        <item x="73"/>
        <item x="143"/>
        <item x="35"/>
        <item x="54"/>
        <item x="221"/>
        <item x="142"/>
        <item x="19"/>
        <item x="171"/>
        <item x="154"/>
        <item x="96"/>
        <item x="82"/>
        <item x="107"/>
        <item x="172"/>
        <item x="208"/>
        <item x="207"/>
        <item x="188"/>
        <item x="85"/>
        <item x="206"/>
        <item x="187"/>
        <item x="215"/>
        <item x="229"/>
        <item x="212"/>
        <item x="213"/>
        <item x="216"/>
        <item x="74"/>
        <item x="111"/>
        <item x="136"/>
        <item x="117"/>
        <item x="223"/>
        <item x="228"/>
        <item x="214"/>
        <item x="49"/>
        <item x="48"/>
        <item x="131"/>
        <item x="108"/>
        <item x="144"/>
        <item x="16"/>
        <item x="79"/>
        <item x="89"/>
        <item x="113"/>
        <item x="134"/>
        <item x="99"/>
        <item x="98"/>
        <item x="8"/>
        <item x="115"/>
        <item x="114"/>
        <item x="94"/>
        <item x="63"/>
        <item x="175"/>
        <item x="160"/>
        <item x="167"/>
        <item x="4"/>
        <item x="7"/>
        <item x="18"/>
        <item x="23"/>
        <item x="106"/>
        <item x="161"/>
        <item x="105"/>
        <item x="87"/>
        <item x="65"/>
        <item x="64"/>
        <item x="58"/>
        <item x="231"/>
        <item x="66"/>
        <item x="112"/>
        <item x="25"/>
        <item x="109"/>
        <item x="232"/>
        <item x="236"/>
        <item x="157"/>
        <item x="31"/>
        <item x="34"/>
        <item x="121"/>
        <item x="84"/>
        <item x="93"/>
        <item x="183"/>
        <item x="146"/>
        <item x="30"/>
        <item x="100"/>
        <item x="122"/>
        <item x="222"/>
        <item x="235"/>
        <item x="86"/>
        <item x="234"/>
        <item x="125"/>
        <item x="88"/>
        <item x="177"/>
        <item x="78"/>
        <item x="60"/>
        <item x="62"/>
        <item x="61"/>
        <item x="127"/>
        <item x="95"/>
        <item x="151"/>
        <item x="33"/>
        <item x="166"/>
        <item x="158"/>
        <item x="230"/>
        <item x="53"/>
        <item x="36"/>
        <item x="139"/>
        <item x="203"/>
        <item x="178"/>
        <item x="193"/>
        <item x="51"/>
        <item x="90"/>
        <item x="145"/>
        <item x="141"/>
        <item x="129"/>
        <item x="72"/>
        <item x="83"/>
        <item x="104"/>
        <item x="102"/>
        <item x="169"/>
        <item x="12"/>
        <item x="103"/>
        <item x="152"/>
        <item x="198"/>
        <item x="11"/>
        <item x="174"/>
        <item x="44"/>
        <item x="69"/>
        <item x="20"/>
        <item x="10"/>
        <item x="225"/>
        <item x="147"/>
        <item x="149"/>
        <item x="75"/>
        <item x="189"/>
        <item x="179"/>
        <item x="140"/>
        <item x="101"/>
        <item x="182"/>
        <item x="37"/>
        <item x="76"/>
        <item x="173"/>
        <item x="204"/>
        <item x="116"/>
        <item x="217"/>
        <item x="205"/>
        <item x="156"/>
        <item x="22"/>
        <item x="68"/>
        <item x="165"/>
        <item x="67"/>
        <item x="168"/>
        <item x="195"/>
        <item x="28"/>
        <item x="92"/>
        <item x="26"/>
        <item x="24"/>
        <item x="176"/>
        <item x="130"/>
        <item x="110"/>
        <item x="50"/>
        <item x="14"/>
        <item x="150"/>
        <item x="56"/>
        <item x="226"/>
        <item x="71"/>
        <item x="52"/>
        <item x="47"/>
        <item x="45"/>
        <item x="120"/>
        <item x="162"/>
        <item x="164"/>
        <item x="46"/>
        <item x="1"/>
        <item x="2"/>
        <item x="3"/>
        <item x="15"/>
        <item x="9"/>
        <item x="0"/>
        <item x="17"/>
        <item x="6"/>
        <item x="5"/>
        <item x="233"/>
        <item x="201"/>
        <item x="40"/>
        <item x="42"/>
        <item x="39"/>
        <item x="43"/>
        <item x="41"/>
        <item x="38"/>
        <item x="202"/>
        <item x="13"/>
        <item x="124"/>
        <item x="138"/>
        <item x="119"/>
        <item x="135"/>
        <item x="132"/>
        <item x="118"/>
        <item x="123"/>
        <item x="126"/>
        <item x="224"/>
        <item x="91"/>
        <item x="148"/>
        <item x="97"/>
        <item x="184"/>
        <item x="81"/>
        <item x="80"/>
        <item x="170"/>
        <item x="159"/>
        <item x="185"/>
        <item x="181"/>
        <item x="180"/>
        <item x="153"/>
        <item x="186"/>
        <item x="163"/>
        <item x="128"/>
        <item x="155"/>
        <item x="200"/>
        <item x="199"/>
        <item x="210"/>
        <item x="218"/>
        <item x="227"/>
        <item x="219"/>
        <item x="220"/>
        <item x="27"/>
        <item x="21"/>
        <item x="194"/>
        <item x="191"/>
        <item x="57"/>
        <item x="196"/>
        <item x="137"/>
        <item x="133"/>
        <item x="29"/>
        <item x="190"/>
        <item x="32"/>
        <item x="70"/>
        <item x="197"/>
        <item x="211"/>
        <item x="55"/>
        <item x="77"/>
        <item x="59"/>
        <item x="209"/>
        <item x="192"/>
        <item t="default"/>
      </items>
    </pivotField>
  </pivotFields>
  <rowFields count="1">
    <field x="0"/>
  </rowFields>
  <rowItems count="106">
    <i>
      <x v="4"/>
    </i>
    <i>
      <x v="6"/>
    </i>
    <i>
      <x v="15"/>
    </i>
    <i>
      <x v="18"/>
    </i>
    <i>
      <x v="20"/>
    </i>
    <i>
      <x v="22"/>
    </i>
    <i>
      <x v="41"/>
    </i>
    <i>
      <x v="42"/>
    </i>
    <i>
      <x v="43"/>
    </i>
    <i>
      <x v="45"/>
    </i>
    <i>
      <x v="46"/>
    </i>
    <i>
      <x v="50"/>
    </i>
    <i>
      <x v="59"/>
    </i>
    <i>
      <x v="60"/>
    </i>
    <i>
      <x v="70"/>
    </i>
    <i>
      <x v="72"/>
    </i>
    <i>
      <x v="94"/>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211"/>
    </i>
    <i>
      <x v="215"/>
    </i>
    <i t="grand">
      <x/>
    </i>
  </rowItems>
  <colItems count="1">
    <i/>
  </colItems>
  <dataFields count="1">
    <dataField name="Počet z Skutkový stav" fld="0" subtotal="count" baseField="0" baseItem="0"/>
  </dataFields>
  <pivotTableStyleInfo name="PivotStyleLight16" showRowHeaders="1" showColHeaders="1" showRowStripes="0" showColStripes="0" showLastColumn="1"/>
  <filters count="1">
    <filter fld="0" type="captionContains" evalOrder="-1" id="3" stringValue1="průtah">
      <autoFilter ref="A1">
        <filterColumn colId="0">
          <customFilters>
            <customFilter val="*průtah*"/>
          </customFilters>
        </filterColumn>
      </autoFilter>
    </filter>
  </filters>
</pivotTableDefinition>
</file>

<file path=xl/tables/table1.xml><?xml version="1.0" encoding="utf-8"?>
<table xmlns="http://schemas.openxmlformats.org/spreadsheetml/2006/main" id="1" name="Tabulka1" displayName="Tabulka1" ref="D3:E12" totalsRowShown="0">
  <autoFilter ref="D3:E12"/>
  <tableColumns count="2">
    <tableColumn id="1" name="Kárný žalobce"/>
    <tableColumn id="2" name="Počet"/>
  </tableColumns>
  <tableStyleInfo name="TableStyleMedium9" showFirstColumn="0" showLastColumn="0" showRowStripes="1" showColumnStripes="0"/>
</table>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16"/>
  <sheetViews>
    <sheetView tabSelected="1" view="pageBreakPreview" zoomScale="70" zoomScaleNormal="85" zoomScaleSheetLayoutView="70" workbookViewId="0">
      <pane xSplit="11" ySplit="4" topLeftCell="N324" activePane="bottomRight" state="frozen"/>
      <selection pane="topRight" activeCell="L1" sqref="L1"/>
      <selection pane="bottomLeft" activeCell="A5" sqref="A5"/>
      <selection pane="bottomRight" activeCell="G314" sqref="G314"/>
    </sheetView>
  </sheetViews>
  <sheetFormatPr defaultRowHeight="15" x14ac:dyDescent="0.25"/>
  <cols>
    <col min="1" max="1" width="14.140625" style="52" customWidth="1"/>
    <col min="2" max="2" width="10.140625" style="52" customWidth="1"/>
    <col min="3" max="3" width="20.7109375" style="52" customWidth="1"/>
    <col min="4" max="4" width="18.5703125" style="52" customWidth="1"/>
    <col min="5" max="5" width="28.140625" style="52" customWidth="1"/>
    <col min="6" max="6" width="11.42578125" style="52" customWidth="1"/>
    <col min="7" max="7" width="10.140625" style="52" customWidth="1"/>
    <col min="8" max="8" width="13.5703125" style="52" customWidth="1"/>
    <col min="9" max="9" width="9.7109375" style="52" customWidth="1"/>
    <col min="10" max="10" width="17.7109375" style="52" customWidth="1"/>
    <col min="11" max="11" width="15.7109375" style="52" customWidth="1"/>
    <col min="12" max="12" width="16.42578125" style="52" customWidth="1"/>
    <col min="13" max="13" width="16.42578125" style="52" hidden="1" customWidth="1"/>
    <col min="14" max="14" width="16.42578125" style="52" customWidth="1"/>
    <col min="15" max="16384" width="9.140625" style="52"/>
  </cols>
  <sheetData>
    <row r="1" spans="1:14" ht="31.5" x14ac:dyDescent="0.25">
      <c r="A1" s="51" t="s">
        <v>521</v>
      </c>
      <c r="N1" s="53" t="s">
        <v>1137</v>
      </c>
    </row>
    <row r="2" spans="1:14" ht="18.75" customHeight="1" x14ac:dyDescent="0.25">
      <c r="A2" s="76" t="s">
        <v>0</v>
      </c>
      <c r="B2" s="76"/>
      <c r="C2" s="76"/>
      <c r="D2" s="76"/>
      <c r="E2" s="76"/>
      <c r="F2" s="76"/>
      <c r="G2" s="76"/>
      <c r="H2" s="76"/>
      <c r="I2" s="76"/>
      <c r="J2" s="76"/>
      <c r="K2" s="76"/>
      <c r="L2" s="76"/>
    </row>
    <row r="3" spans="1:14" ht="15.75" x14ac:dyDescent="0.25">
      <c r="A3" s="54"/>
      <c r="B3" s="54"/>
      <c r="C3" s="54"/>
      <c r="D3" s="54"/>
      <c r="E3" s="54" t="s">
        <v>1</v>
      </c>
      <c r="F3" s="77" t="s">
        <v>2</v>
      </c>
      <c r="G3" s="77"/>
      <c r="H3" s="77" t="s">
        <v>3</v>
      </c>
      <c r="I3" s="77"/>
      <c r="J3" s="54"/>
      <c r="K3" s="54"/>
      <c r="L3" s="54" t="s">
        <v>4</v>
      </c>
    </row>
    <row r="4" spans="1:14" ht="31.5" x14ac:dyDescent="0.25">
      <c r="A4" s="54"/>
      <c r="B4" s="54" t="s">
        <v>5</v>
      </c>
      <c r="C4" s="54" t="s">
        <v>6</v>
      </c>
      <c r="D4" s="54" t="s">
        <v>7</v>
      </c>
      <c r="E4" s="55" t="s">
        <v>8</v>
      </c>
      <c r="F4" s="55" t="s">
        <v>9</v>
      </c>
      <c r="G4" s="55" t="s">
        <v>10</v>
      </c>
      <c r="H4" s="55" t="s">
        <v>11</v>
      </c>
      <c r="I4" s="55" t="s">
        <v>12</v>
      </c>
      <c r="J4" s="54" t="s">
        <v>13</v>
      </c>
      <c r="K4" s="54" t="s">
        <v>14</v>
      </c>
      <c r="L4" s="56"/>
      <c r="M4" s="52" t="s">
        <v>519</v>
      </c>
      <c r="N4" s="54" t="s">
        <v>634</v>
      </c>
    </row>
    <row r="5" spans="1:14" ht="30" x14ac:dyDescent="0.25">
      <c r="A5" s="57" t="s">
        <v>15</v>
      </c>
      <c r="B5" s="2" t="s">
        <v>16</v>
      </c>
      <c r="C5" s="2" t="s">
        <v>858</v>
      </c>
      <c r="D5" s="2" t="s">
        <v>17</v>
      </c>
      <c r="E5" s="2" t="s">
        <v>18</v>
      </c>
      <c r="F5" s="2" t="s">
        <v>19</v>
      </c>
      <c r="G5" s="2" t="s">
        <v>20</v>
      </c>
      <c r="H5" s="2" t="s">
        <v>21</v>
      </c>
      <c r="I5" s="2" t="s">
        <v>22</v>
      </c>
      <c r="J5" s="2"/>
      <c r="K5" s="2"/>
      <c r="L5" s="2"/>
      <c r="M5" s="52">
        <v>2008</v>
      </c>
      <c r="N5" s="2" t="s">
        <v>21</v>
      </c>
    </row>
    <row r="6" spans="1:14" ht="75" x14ac:dyDescent="0.25">
      <c r="A6" s="57" t="s">
        <v>23</v>
      </c>
      <c r="B6" s="2" t="s">
        <v>24</v>
      </c>
      <c r="C6" s="2" t="s">
        <v>859</v>
      </c>
      <c r="D6" s="2" t="s">
        <v>25</v>
      </c>
      <c r="E6" s="2" t="s">
        <v>26</v>
      </c>
      <c r="F6" s="2" t="s">
        <v>2</v>
      </c>
      <c r="G6" s="2" t="s">
        <v>27</v>
      </c>
      <c r="H6" s="2" t="s">
        <v>21</v>
      </c>
      <c r="I6" s="2"/>
      <c r="J6" s="2" t="s">
        <v>28</v>
      </c>
      <c r="K6" s="2" t="s">
        <v>29</v>
      </c>
      <c r="L6" s="2"/>
      <c r="M6" s="52">
        <v>2008</v>
      </c>
    </row>
    <row r="7" spans="1:14" ht="75" x14ac:dyDescent="0.25">
      <c r="A7" s="57" t="s">
        <v>30</v>
      </c>
      <c r="B7" s="2" t="s">
        <v>16</v>
      </c>
      <c r="C7" s="2" t="s">
        <v>860</v>
      </c>
      <c r="D7" s="2" t="s">
        <v>31</v>
      </c>
      <c r="E7" s="2" t="s">
        <v>32</v>
      </c>
      <c r="F7" s="2" t="s">
        <v>33</v>
      </c>
      <c r="G7" s="2" t="s">
        <v>27</v>
      </c>
      <c r="H7" s="2" t="s">
        <v>34</v>
      </c>
      <c r="I7" s="2"/>
      <c r="J7" s="2" t="s">
        <v>35</v>
      </c>
      <c r="K7" s="2"/>
      <c r="L7" s="2"/>
      <c r="M7" s="52">
        <v>2008</v>
      </c>
    </row>
    <row r="8" spans="1:14" ht="45" x14ac:dyDescent="0.25">
      <c r="A8" s="10" t="s">
        <v>36</v>
      </c>
      <c r="B8" s="2" t="s">
        <v>24</v>
      </c>
      <c r="C8" s="2" t="s">
        <v>861</v>
      </c>
      <c r="D8" s="2" t="s">
        <v>37</v>
      </c>
      <c r="E8" s="2" t="s">
        <v>38</v>
      </c>
      <c r="F8" s="2" t="s">
        <v>2</v>
      </c>
      <c r="G8" s="2" t="s">
        <v>20</v>
      </c>
      <c r="H8" s="2" t="s">
        <v>22</v>
      </c>
      <c r="I8" s="2" t="s">
        <v>39</v>
      </c>
      <c r="J8" s="2"/>
      <c r="K8" s="2"/>
      <c r="L8" s="2"/>
      <c r="M8" s="52">
        <v>2009</v>
      </c>
      <c r="N8" s="2" t="s">
        <v>635</v>
      </c>
    </row>
    <row r="9" spans="1:14" ht="45" x14ac:dyDescent="0.25">
      <c r="A9" s="10" t="s">
        <v>40</v>
      </c>
      <c r="B9" s="2" t="s">
        <v>24</v>
      </c>
      <c r="C9" s="2" t="s">
        <v>862</v>
      </c>
      <c r="D9" s="2" t="s">
        <v>42</v>
      </c>
      <c r="E9" s="2" t="s">
        <v>43</v>
      </c>
      <c r="F9" s="2" t="s">
        <v>2</v>
      </c>
      <c r="G9" s="2" t="s">
        <v>27</v>
      </c>
      <c r="H9" s="2" t="s">
        <v>21</v>
      </c>
      <c r="I9" s="2"/>
      <c r="J9" s="2" t="s">
        <v>35</v>
      </c>
      <c r="K9" s="2"/>
      <c r="L9" s="2"/>
      <c r="M9" s="52">
        <v>2009</v>
      </c>
    </row>
    <row r="10" spans="1:14" ht="30" x14ac:dyDescent="0.25">
      <c r="A10" s="10" t="s">
        <v>44</v>
      </c>
      <c r="B10" s="2" t="s">
        <v>24</v>
      </c>
      <c r="C10" s="2" t="s">
        <v>45</v>
      </c>
      <c r="D10" s="2" t="s">
        <v>46</v>
      </c>
      <c r="E10" s="2" t="s">
        <v>47</v>
      </c>
      <c r="F10" s="2" t="s">
        <v>2</v>
      </c>
      <c r="G10" s="2" t="s">
        <v>27</v>
      </c>
      <c r="H10" s="2" t="s">
        <v>48</v>
      </c>
      <c r="I10" s="2"/>
      <c r="J10" s="2" t="s">
        <v>35</v>
      </c>
      <c r="K10" s="2"/>
      <c r="L10" s="2"/>
      <c r="M10" s="52">
        <v>2009</v>
      </c>
    </row>
    <row r="11" spans="1:14" ht="45" x14ac:dyDescent="0.25">
      <c r="A11" s="10" t="s">
        <v>49</v>
      </c>
      <c r="B11" s="2" t="s">
        <v>24</v>
      </c>
      <c r="C11" s="2" t="s">
        <v>45</v>
      </c>
      <c r="D11" s="2" t="s">
        <v>50</v>
      </c>
      <c r="E11" s="2" t="s">
        <v>51</v>
      </c>
      <c r="F11" s="2" t="s">
        <v>2</v>
      </c>
      <c r="G11" s="2" t="s">
        <v>52</v>
      </c>
      <c r="H11" s="2" t="s">
        <v>53</v>
      </c>
      <c r="I11" s="2"/>
      <c r="J11" s="2"/>
      <c r="K11" s="2"/>
      <c r="L11" s="2"/>
      <c r="M11" s="52">
        <v>2009</v>
      </c>
    </row>
    <row r="12" spans="1:14" ht="54.75" customHeight="1" x14ac:dyDescent="0.25">
      <c r="A12" s="10" t="s">
        <v>54</v>
      </c>
      <c r="B12" s="2" t="s">
        <v>24</v>
      </c>
      <c r="C12" s="2" t="s">
        <v>889</v>
      </c>
      <c r="D12" s="2" t="s">
        <v>55</v>
      </c>
      <c r="E12" s="2" t="s">
        <v>377</v>
      </c>
      <c r="F12" s="2" t="s">
        <v>2</v>
      </c>
      <c r="G12" s="2" t="s">
        <v>20</v>
      </c>
      <c r="H12" s="2" t="s">
        <v>21</v>
      </c>
      <c r="I12" s="2" t="s">
        <v>39</v>
      </c>
      <c r="J12" s="2"/>
      <c r="K12" s="2"/>
      <c r="L12" s="2"/>
      <c r="M12" s="52">
        <v>2009</v>
      </c>
      <c r="N12" s="2" t="s">
        <v>21</v>
      </c>
    </row>
    <row r="13" spans="1:14" ht="105" x14ac:dyDescent="0.25">
      <c r="A13" s="10" t="s">
        <v>56</v>
      </c>
      <c r="B13" s="2" t="s">
        <v>24</v>
      </c>
      <c r="C13" s="58" t="s">
        <v>863</v>
      </c>
      <c r="D13" s="2" t="s">
        <v>57</v>
      </c>
      <c r="E13" s="2" t="s">
        <v>58</v>
      </c>
      <c r="F13" s="2" t="s">
        <v>2</v>
      </c>
      <c r="G13" s="2" t="s">
        <v>27</v>
      </c>
      <c r="H13" s="2" t="s">
        <v>59</v>
      </c>
      <c r="I13" s="2"/>
      <c r="J13" s="2" t="s">
        <v>28</v>
      </c>
      <c r="K13" s="2" t="s">
        <v>60</v>
      </c>
      <c r="L13" s="2"/>
      <c r="M13" s="52">
        <v>2009</v>
      </c>
    </row>
    <row r="14" spans="1:14" ht="60" x14ac:dyDescent="0.25">
      <c r="A14" s="10" t="s">
        <v>61</v>
      </c>
      <c r="B14" s="2" t="s">
        <v>24</v>
      </c>
      <c r="C14" s="2" t="s">
        <v>864</v>
      </c>
      <c r="D14" s="2" t="s">
        <v>62</v>
      </c>
      <c r="E14" s="2" t="s">
        <v>63</v>
      </c>
      <c r="F14" s="2" t="s">
        <v>2</v>
      </c>
      <c r="G14" s="2" t="s">
        <v>20</v>
      </c>
      <c r="H14" s="2" t="s">
        <v>64</v>
      </c>
      <c r="I14" s="2" t="s">
        <v>65</v>
      </c>
      <c r="J14" s="2"/>
      <c r="K14" s="2"/>
      <c r="L14" s="2"/>
      <c r="M14" s="52">
        <v>2009</v>
      </c>
      <c r="N14" s="2" t="s">
        <v>636</v>
      </c>
    </row>
    <row r="15" spans="1:14" ht="60" x14ac:dyDescent="0.25">
      <c r="A15" s="10" t="s">
        <v>66</v>
      </c>
      <c r="B15" s="2" t="s">
        <v>24</v>
      </c>
      <c r="C15" s="2" t="s">
        <v>865</v>
      </c>
      <c r="D15" s="2" t="s">
        <v>67</v>
      </c>
      <c r="E15" s="2" t="s">
        <v>68</v>
      </c>
      <c r="F15" s="2" t="s">
        <v>2</v>
      </c>
      <c r="G15" s="2" t="s">
        <v>20</v>
      </c>
      <c r="H15" s="2" t="s">
        <v>59</v>
      </c>
      <c r="I15" s="2" t="s">
        <v>53</v>
      </c>
      <c r="J15" s="2"/>
      <c r="K15" s="2"/>
      <c r="L15" s="2"/>
      <c r="M15" s="52">
        <v>2009</v>
      </c>
      <c r="N15" s="2" t="s">
        <v>21</v>
      </c>
    </row>
    <row r="16" spans="1:14" ht="60" x14ac:dyDescent="0.25">
      <c r="A16" s="10" t="s">
        <v>69</v>
      </c>
      <c r="B16" s="2" t="s">
        <v>24</v>
      </c>
      <c r="C16" s="2" t="s">
        <v>862</v>
      </c>
      <c r="D16" s="2" t="s">
        <v>70</v>
      </c>
      <c r="E16" s="2" t="s">
        <v>378</v>
      </c>
      <c r="F16" s="2" t="s">
        <v>2</v>
      </c>
      <c r="G16" s="2" t="s">
        <v>20</v>
      </c>
      <c r="H16" s="2" t="s">
        <v>71</v>
      </c>
      <c r="I16" s="2" t="s">
        <v>72</v>
      </c>
      <c r="J16" s="2"/>
      <c r="K16" s="2"/>
      <c r="L16" s="2"/>
      <c r="M16" s="52">
        <v>2009</v>
      </c>
      <c r="N16" s="2" t="s">
        <v>635</v>
      </c>
    </row>
    <row r="17" spans="1:14" ht="45" x14ac:dyDescent="0.25">
      <c r="A17" s="10" t="s">
        <v>73</v>
      </c>
      <c r="B17" s="2" t="s">
        <v>24</v>
      </c>
      <c r="C17" s="58" t="s">
        <v>866</v>
      </c>
      <c r="D17" s="2" t="s">
        <v>74</v>
      </c>
      <c r="E17" s="2" t="s">
        <v>75</v>
      </c>
      <c r="F17" s="2" t="s">
        <v>2</v>
      </c>
      <c r="G17" s="2" t="s">
        <v>20</v>
      </c>
      <c r="H17" s="2" t="s">
        <v>59</v>
      </c>
      <c r="I17" s="2" t="s">
        <v>22</v>
      </c>
      <c r="J17" s="2"/>
      <c r="K17" s="2"/>
      <c r="L17" s="2"/>
      <c r="M17" s="52">
        <v>2009</v>
      </c>
      <c r="N17" s="2" t="s">
        <v>21</v>
      </c>
    </row>
    <row r="18" spans="1:14" ht="60" x14ac:dyDescent="0.25">
      <c r="A18" s="10" t="s">
        <v>76</v>
      </c>
      <c r="B18" s="2" t="s">
        <v>24</v>
      </c>
      <c r="C18" s="2" t="s">
        <v>862</v>
      </c>
      <c r="D18" s="2" t="s">
        <v>70</v>
      </c>
      <c r="E18" s="2" t="s">
        <v>77</v>
      </c>
      <c r="F18" s="2" t="s">
        <v>2</v>
      </c>
      <c r="G18" s="2" t="s">
        <v>20</v>
      </c>
      <c r="H18" s="2" t="s">
        <v>71</v>
      </c>
      <c r="I18" s="2" t="s">
        <v>72</v>
      </c>
      <c r="J18" s="2"/>
      <c r="K18" s="2"/>
      <c r="L18" s="2"/>
      <c r="M18" s="52">
        <v>2009</v>
      </c>
      <c r="N18" s="2" t="s">
        <v>635</v>
      </c>
    </row>
    <row r="19" spans="1:14" ht="30" x14ac:dyDescent="0.25">
      <c r="A19" s="10" t="s">
        <v>78</v>
      </c>
      <c r="B19" s="2" t="s">
        <v>16</v>
      </c>
      <c r="C19" s="2" t="s">
        <v>864</v>
      </c>
      <c r="D19" s="2" t="s">
        <v>79</v>
      </c>
      <c r="E19" s="2" t="s">
        <v>80</v>
      </c>
      <c r="F19" s="2" t="s">
        <v>2</v>
      </c>
      <c r="G19" s="2"/>
      <c r="H19" s="2"/>
      <c r="I19" s="2"/>
      <c r="J19" s="2"/>
      <c r="K19" s="2"/>
      <c r="L19" s="2" t="s">
        <v>709</v>
      </c>
      <c r="M19" s="52">
        <v>2009</v>
      </c>
    </row>
    <row r="20" spans="1:14" ht="79.5" customHeight="1" x14ac:dyDescent="0.25">
      <c r="A20" s="10" t="s">
        <v>81</v>
      </c>
      <c r="B20" s="2" t="s">
        <v>16</v>
      </c>
      <c r="C20" s="2" t="s">
        <v>549</v>
      </c>
      <c r="D20" s="2" t="s">
        <v>82</v>
      </c>
      <c r="E20" s="2" t="s">
        <v>83</v>
      </c>
      <c r="F20" s="2" t="s">
        <v>2</v>
      </c>
      <c r="G20" s="2" t="s">
        <v>27</v>
      </c>
      <c r="H20" s="2" t="s">
        <v>64</v>
      </c>
      <c r="I20" s="2"/>
      <c r="J20" s="2" t="s">
        <v>28</v>
      </c>
      <c r="K20" s="2" t="s">
        <v>29</v>
      </c>
      <c r="L20" s="2"/>
      <c r="M20" s="52">
        <v>2009</v>
      </c>
    </row>
    <row r="21" spans="1:14" ht="30" x14ac:dyDescent="0.25">
      <c r="A21" s="10" t="s">
        <v>84</v>
      </c>
      <c r="B21" s="2" t="s">
        <v>16</v>
      </c>
      <c r="C21" s="2" t="s">
        <v>45</v>
      </c>
      <c r="D21" s="2" t="s">
        <v>85</v>
      </c>
      <c r="E21" s="2" t="s">
        <v>86</v>
      </c>
      <c r="F21" s="2" t="s">
        <v>2</v>
      </c>
      <c r="G21" s="2" t="s">
        <v>52</v>
      </c>
      <c r="H21" s="2" t="s">
        <v>87</v>
      </c>
      <c r="I21" s="2"/>
      <c r="J21" s="2"/>
      <c r="K21" s="2"/>
      <c r="L21" s="2"/>
      <c r="M21" s="52">
        <v>2009</v>
      </c>
    </row>
    <row r="22" spans="1:14" ht="45" x14ac:dyDescent="0.25">
      <c r="A22" s="10" t="s">
        <v>88</v>
      </c>
      <c r="B22" s="2" t="s">
        <v>16</v>
      </c>
      <c r="C22" s="2" t="s">
        <v>45</v>
      </c>
      <c r="D22" s="2" t="s">
        <v>89</v>
      </c>
      <c r="E22" s="2" t="s">
        <v>90</v>
      </c>
      <c r="F22" s="2" t="s">
        <v>2</v>
      </c>
      <c r="G22" s="2" t="s">
        <v>52</v>
      </c>
      <c r="H22" s="2" t="s">
        <v>64</v>
      </c>
      <c r="I22" s="2"/>
      <c r="J22" s="2"/>
      <c r="K22" s="2"/>
      <c r="L22" s="2"/>
      <c r="M22" s="52">
        <v>2009</v>
      </c>
    </row>
    <row r="23" spans="1:14" ht="86.25" customHeight="1" x14ac:dyDescent="0.25">
      <c r="A23" s="10" t="s">
        <v>91</v>
      </c>
      <c r="B23" s="2" t="s">
        <v>16</v>
      </c>
      <c r="C23" s="2" t="s">
        <v>889</v>
      </c>
      <c r="D23" s="2" t="s">
        <v>92</v>
      </c>
      <c r="E23" s="2" t="s">
        <v>93</v>
      </c>
      <c r="F23" s="2" t="s">
        <v>2</v>
      </c>
      <c r="G23" s="2" t="s">
        <v>27</v>
      </c>
      <c r="H23" s="2" t="s">
        <v>21</v>
      </c>
      <c r="I23" s="2"/>
      <c r="J23" s="2" t="s">
        <v>28</v>
      </c>
      <c r="K23" s="2" t="s">
        <v>29</v>
      </c>
      <c r="L23" s="2"/>
      <c r="M23" s="52">
        <v>2009</v>
      </c>
    </row>
    <row r="24" spans="1:14" ht="75" x14ac:dyDescent="0.25">
      <c r="A24" s="10" t="s">
        <v>94</v>
      </c>
      <c r="B24" s="2" t="s">
        <v>16</v>
      </c>
      <c r="C24" s="58" t="s">
        <v>863</v>
      </c>
      <c r="D24" s="2" t="s">
        <v>95</v>
      </c>
      <c r="E24" s="2" t="s">
        <v>96</v>
      </c>
      <c r="F24" s="2" t="s">
        <v>2</v>
      </c>
      <c r="G24" s="2" t="s">
        <v>27</v>
      </c>
      <c r="H24" s="2" t="s">
        <v>59</v>
      </c>
      <c r="I24" s="2"/>
      <c r="J24" s="2" t="s">
        <v>28</v>
      </c>
      <c r="K24" s="2" t="s">
        <v>29</v>
      </c>
      <c r="L24" s="2"/>
      <c r="M24" s="52">
        <v>2009</v>
      </c>
    </row>
    <row r="25" spans="1:14" ht="75" x14ac:dyDescent="0.25">
      <c r="A25" s="10" t="s">
        <v>97</v>
      </c>
      <c r="B25" s="2" t="s">
        <v>16</v>
      </c>
      <c r="C25" s="2" t="s">
        <v>867</v>
      </c>
      <c r="D25" s="2" t="s">
        <v>98</v>
      </c>
      <c r="E25" s="2" t="s">
        <v>99</v>
      </c>
      <c r="F25" s="2" t="s">
        <v>2</v>
      </c>
      <c r="G25" s="2" t="s">
        <v>27</v>
      </c>
      <c r="H25" s="2" t="s">
        <v>100</v>
      </c>
      <c r="I25" s="2"/>
      <c r="J25" s="2" t="s">
        <v>28</v>
      </c>
      <c r="K25" s="2" t="s">
        <v>29</v>
      </c>
      <c r="L25" s="2"/>
      <c r="M25" s="52">
        <v>2009</v>
      </c>
    </row>
    <row r="26" spans="1:14" ht="90" x14ac:dyDescent="0.25">
      <c r="A26" s="10" t="s">
        <v>101</v>
      </c>
      <c r="B26" s="2" t="s">
        <v>16</v>
      </c>
      <c r="C26" s="2" t="s">
        <v>864</v>
      </c>
      <c r="D26" s="2" t="s">
        <v>102</v>
      </c>
      <c r="E26" s="2" t="s">
        <v>103</v>
      </c>
      <c r="F26" s="2" t="s">
        <v>2</v>
      </c>
      <c r="G26" s="2" t="s">
        <v>20</v>
      </c>
      <c r="H26" s="2" t="s">
        <v>22</v>
      </c>
      <c r="I26" s="2" t="s">
        <v>22</v>
      </c>
      <c r="J26" s="2"/>
      <c r="K26" s="2"/>
      <c r="L26" s="2"/>
      <c r="M26" s="52">
        <v>2009</v>
      </c>
      <c r="N26" s="2" t="s">
        <v>637</v>
      </c>
    </row>
    <row r="27" spans="1:14" ht="60" x14ac:dyDescent="0.25">
      <c r="A27" s="10" t="s">
        <v>104</v>
      </c>
      <c r="B27" s="2" t="s">
        <v>16</v>
      </c>
      <c r="C27" s="2" t="s">
        <v>548</v>
      </c>
      <c r="D27" s="2" t="s">
        <v>105</v>
      </c>
      <c r="E27" s="2" t="s">
        <v>106</v>
      </c>
      <c r="F27" s="2" t="s">
        <v>2</v>
      </c>
      <c r="G27" s="2" t="s">
        <v>20</v>
      </c>
      <c r="H27" s="2" t="s">
        <v>71</v>
      </c>
      <c r="I27" s="2" t="s">
        <v>107</v>
      </c>
      <c r="J27" s="2"/>
      <c r="K27" s="2"/>
      <c r="L27" s="2" t="s">
        <v>710</v>
      </c>
      <c r="M27" s="52">
        <v>2009</v>
      </c>
      <c r="N27" s="2" t="s">
        <v>635</v>
      </c>
    </row>
    <row r="28" spans="1:14" ht="60" x14ac:dyDescent="0.25">
      <c r="A28" s="10" t="s">
        <v>108</v>
      </c>
      <c r="B28" s="2" t="s">
        <v>16</v>
      </c>
      <c r="C28" s="2" t="s">
        <v>890</v>
      </c>
      <c r="D28" s="2" t="s">
        <v>109</v>
      </c>
      <c r="E28" s="2" t="s">
        <v>110</v>
      </c>
      <c r="F28" s="2" t="s">
        <v>2</v>
      </c>
      <c r="G28" s="2" t="s">
        <v>20</v>
      </c>
      <c r="H28" s="2" t="s">
        <v>34</v>
      </c>
      <c r="I28" s="52" t="s">
        <v>111</v>
      </c>
      <c r="J28" s="2"/>
      <c r="K28" s="2"/>
      <c r="L28" s="2"/>
      <c r="M28" s="52">
        <v>2009</v>
      </c>
      <c r="N28" s="2" t="s">
        <v>635</v>
      </c>
    </row>
    <row r="29" spans="1:14" ht="60" x14ac:dyDescent="0.25">
      <c r="A29" s="10" t="s">
        <v>112</v>
      </c>
      <c r="B29" s="2" t="s">
        <v>16</v>
      </c>
      <c r="C29" s="2" t="s">
        <v>868</v>
      </c>
      <c r="D29" s="2" t="s">
        <v>113</v>
      </c>
      <c r="E29" s="2" t="s">
        <v>114</v>
      </c>
      <c r="F29" s="2" t="s">
        <v>2</v>
      </c>
      <c r="G29" s="2" t="s">
        <v>20</v>
      </c>
      <c r="H29" s="2" t="s">
        <v>71</v>
      </c>
      <c r="I29" s="2" t="s">
        <v>115</v>
      </c>
      <c r="J29" s="2"/>
      <c r="K29" s="2"/>
      <c r="L29" s="2"/>
      <c r="M29" s="52">
        <v>2009</v>
      </c>
      <c r="N29" s="2" t="s">
        <v>635</v>
      </c>
    </row>
    <row r="30" spans="1:14" ht="76.5" customHeight="1" x14ac:dyDescent="0.25">
      <c r="A30" s="57" t="s">
        <v>116</v>
      </c>
      <c r="B30" s="2" t="s">
        <v>24</v>
      </c>
      <c r="C30" s="2" t="s">
        <v>117</v>
      </c>
      <c r="D30" s="2" t="s">
        <v>118</v>
      </c>
      <c r="E30" s="2" t="s">
        <v>119</v>
      </c>
      <c r="F30" s="2" t="s">
        <v>2</v>
      </c>
      <c r="G30" s="2" t="s">
        <v>52</v>
      </c>
      <c r="H30" s="2" t="s">
        <v>64</v>
      </c>
      <c r="I30" s="2"/>
      <c r="J30" s="2"/>
      <c r="K30" s="2"/>
      <c r="L30" s="2"/>
      <c r="M30" s="52">
        <v>2010</v>
      </c>
    </row>
    <row r="31" spans="1:14" ht="45" x14ac:dyDescent="0.25">
      <c r="A31" s="57" t="s">
        <v>120</v>
      </c>
      <c r="B31" s="2" t="s">
        <v>24</v>
      </c>
      <c r="C31" s="2" t="s">
        <v>548</v>
      </c>
      <c r="D31" s="2" t="s">
        <v>121</v>
      </c>
      <c r="E31" s="2" t="s">
        <v>122</v>
      </c>
      <c r="F31" s="2" t="s">
        <v>2</v>
      </c>
      <c r="G31" s="2" t="s">
        <v>20</v>
      </c>
      <c r="H31" s="52" t="s">
        <v>111</v>
      </c>
      <c r="I31" s="2" t="s">
        <v>22</v>
      </c>
      <c r="J31" s="2"/>
      <c r="K31" s="2"/>
      <c r="L31" s="2"/>
      <c r="M31" s="52">
        <v>2010</v>
      </c>
      <c r="N31" s="2" t="s">
        <v>635</v>
      </c>
    </row>
    <row r="32" spans="1:14" ht="57.75" customHeight="1" x14ac:dyDescent="0.25">
      <c r="A32" s="57" t="s">
        <v>123</v>
      </c>
      <c r="B32" s="2" t="s">
        <v>24</v>
      </c>
      <c r="C32" s="2" t="s">
        <v>869</v>
      </c>
      <c r="D32" s="2" t="s">
        <v>124</v>
      </c>
      <c r="E32" s="2" t="s">
        <v>125</v>
      </c>
      <c r="F32" s="2" t="s">
        <v>2</v>
      </c>
      <c r="G32" s="2" t="s">
        <v>20</v>
      </c>
      <c r="H32" s="2" t="s">
        <v>34</v>
      </c>
      <c r="I32" s="2" t="s">
        <v>71</v>
      </c>
      <c r="J32" s="2"/>
      <c r="K32" s="2"/>
      <c r="L32" s="2"/>
      <c r="M32" s="52">
        <v>2010</v>
      </c>
      <c r="N32" s="2" t="s">
        <v>635</v>
      </c>
    </row>
    <row r="33" spans="1:14" ht="60" x14ac:dyDescent="0.25">
      <c r="A33" s="57" t="s">
        <v>126</v>
      </c>
      <c r="B33" s="2" t="s">
        <v>127</v>
      </c>
      <c r="C33" s="2" t="s">
        <v>862</v>
      </c>
      <c r="D33" s="2" t="s">
        <v>128</v>
      </c>
      <c r="E33" s="2" t="s">
        <v>114</v>
      </c>
      <c r="F33" s="2" t="s">
        <v>2</v>
      </c>
      <c r="G33" s="2" t="s">
        <v>20</v>
      </c>
      <c r="H33" s="2" t="s">
        <v>71</v>
      </c>
      <c r="I33" s="2" t="s">
        <v>129</v>
      </c>
      <c r="J33" s="2"/>
      <c r="K33" s="2"/>
      <c r="L33" s="2"/>
      <c r="M33" s="52">
        <v>2010</v>
      </c>
      <c r="N33" s="2" t="s">
        <v>635</v>
      </c>
    </row>
    <row r="34" spans="1:14" ht="45" x14ac:dyDescent="0.25">
      <c r="A34" s="57" t="s">
        <v>130</v>
      </c>
      <c r="B34" s="2" t="s">
        <v>24</v>
      </c>
      <c r="C34" s="2" t="s">
        <v>870</v>
      </c>
      <c r="D34" s="2" t="s">
        <v>131</v>
      </c>
      <c r="E34" s="2" t="s">
        <v>132</v>
      </c>
      <c r="F34" s="2" t="s">
        <v>2</v>
      </c>
      <c r="G34" s="2" t="s">
        <v>20</v>
      </c>
      <c r="H34" s="2" t="s">
        <v>133</v>
      </c>
      <c r="I34" s="2" t="s">
        <v>22</v>
      </c>
      <c r="J34" s="2"/>
      <c r="K34" s="2"/>
      <c r="L34" s="2"/>
      <c r="M34" s="52">
        <v>2010</v>
      </c>
      <c r="N34" s="2" t="s">
        <v>635</v>
      </c>
    </row>
    <row r="35" spans="1:14" ht="147" customHeight="1" x14ac:dyDescent="0.25">
      <c r="A35" s="57" t="s">
        <v>134</v>
      </c>
      <c r="B35" s="2" t="s">
        <v>24</v>
      </c>
      <c r="C35" s="2" t="s">
        <v>897</v>
      </c>
      <c r="D35" s="2" t="s">
        <v>135</v>
      </c>
      <c r="E35" s="2" t="s">
        <v>136</v>
      </c>
      <c r="F35" s="2" t="s">
        <v>2</v>
      </c>
      <c r="G35" s="2" t="s">
        <v>52</v>
      </c>
      <c r="H35" s="2" t="s">
        <v>21</v>
      </c>
      <c r="I35" s="2"/>
      <c r="J35" s="2"/>
      <c r="K35" s="2"/>
      <c r="L35" s="2"/>
      <c r="M35" s="52">
        <v>2010</v>
      </c>
    </row>
    <row r="36" spans="1:14" ht="60" x14ac:dyDescent="0.25">
      <c r="A36" s="57" t="s">
        <v>137</v>
      </c>
      <c r="B36" s="2" t="s">
        <v>24</v>
      </c>
      <c r="C36" s="2" t="s">
        <v>871</v>
      </c>
      <c r="D36" s="2" t="s">
        <v>138</v>
      </c>
      <c r="E36" s="2" t="s">
        <v>139</v>
      </c>
      <c r="F36" s="2" t="s">
        <v>2</v>
      </c>
      <c r="G36" s="2" t="s">
        <v>20</v>
      </c>
      <c r="H36" s="2" t="s">
        <v>140</v>
      </c>
      <c r="I36" s="2" t="s">
        <v>141</v>
      </c>
      <c r="J36" s="2"/>
      <c r="K36" s="2"/>
      <c r="L36" s="2"/>
      <c r="M36" s="52">
        <v>2010</v>
      </c>
      <c r="N36" s="2" t="s">
        <v>21</v>
      </c>
    </row>
    <row r="37" spans="1:14" ht="76.5" customHeight="1" x14ac:dyDescent="0.25">
      <c r="A37" s="57" t="s">
        <v>142</v>
      </c>
      <c r="B37" s="2" t="s">
        <v>24</v>
      </c>
      <c r="C37" s="2" t="s">
        <v>862</v>
      </c>
      <c r="D37" s="2" t="s">
        <v>70</v>
      </c>
      <c r="E37" s="2" t="s">
        <v>143</v>
      </c>
      <c r="F37" s="2" t="s">
        <v>2</v>
      </c>
      <c r="G37" s="2" t="s">
        <v>20</v>
      </c>
      <c r="H37" s="2" t="s">
        <v>34</v>
      </c>
      <c r="I37" s="2" t="s">
        <v>144</v>
      </c>
      <c r="J37" s="2"/>
      <c r="K37" s="2"/>
      <c r="L37" s="2"/>
      <c r="M37" s="52">
        <v>2010</v>
      </c>
      <c r="N37" s="2" t="s">
        <v>635</v>
      </c>
    </row>
    <row r="38" spans="1:14" ht="114" customHeight="1" x14ac:dyDescent="0.25">
      <c r="A38" s="57" t="s">
        <v>145</v>
      </c>
      <c r="B38" s="2" t="s">
        <v>24</v>
      </c>
      <c r="C38" s="2" t="s">
        <v>872</v>
      </c>
      <c r="D38" s="2" t="s">
        <v>146</v>
      </c>
      <c r="E38" s="2" t="s">
        <v>147</v>
      </c>
      <c r="F38" s="2" t="s">
        <v>2</v>
      </c>
      <c r="G38" s="2" t="s">
        <v>52</v>
      </c>
      <c r="H38" s="2" t="s">
        <v>71</v>
      </c>
      <c r="I38" s="2"/>
      <c r="J38" s="2"/>
      <c r="K38" s="2"/>
      <c r="L38" s="2"/>
      <c r="M38" s="52">
        <v>2010</v>
      </c>
    </row>
    <row r="39" spans="1:14" ht="30" x14ac:dyDescent="0.25">
      <c r="A39" s="57" t="s">
        <v>148</v>
      </c>
      <c r="B39" s="2" t="s">
        <v>24</v>
      </c>
      <c r="C39" s="2" t="s">
        <v>802</v>
      </c>
      <c r="D39" s="2" t="s">
        <v>149</v>
      </c>
      <c r="E39" s="2" t="s">
        <v>150</v>
      </c>
      <c r="F39" s="2" t="s">
        <v>2</v>
      </c>
      <c r="G39" s="2" t="s">
        <v>27</v>
      </c>
      <c r="H39" s="2" t="s">
        <v>59</v>
      </c>
      <c r="I39" s="2"/>
      <c r="J39" s="2" t="s">
        <v>35</v>
      </c>
      <c r="K39" s="2"/>
      <c r="L39" s="2"/>
      <c r="M39" s="52">
        <v>2010</v>
      </c>
    </row>
    <row r="40" spans="1:14" ht="63" customHeight="1" x14ac:dyDescent="0.25">
      <c r="A40" s="57" t="s">
        <v>151</v>
      </c>
      <c r="B40" s="2" t="s">
        <v>24</v>
      </c>
      <c r="C40" s="2" t="s">
        <v>802</v>
      </c>
      <c r="D40" s="2" t="s">
        <v>152</v>
      </c>
      <c r="E40" s="2" t="s">
        <v>153</v>
      </c>
      <c r="F40" s="2" t="s">
        <v>2</v>
      </c>
      <c r="G40" s="2" t="s">
        <v>20</v>
      </c>
      <c r="H40" s="2" t="s">
        <v>22</v>
      </c>
      <c r="I40" s="2" t="s">
        <v>22</v>
      </c>
      <c r="J40" s="2"/>
      <c r="K40" s="2"/>
      <c r="L40" s="2"/>
      <c r="M40" s="52">
        <v>2010</v>
      </c>
      <c r="N40" s="2" t="s">
        <v>637</v>
      </c>
    </row>
    <row r="41" spans="1:14" ht="68.25" customHeight="1" x14ac:dyDescent="0.25">
      <c r="A41" s="57" t="s">
        <v>154</v>
      </c>
      <c r="B41" s="2" t="s">
        <v>16</v>
      </c>
      <c r="C41" s="2" t="s">
        <v>873</v>
      </c>
      <c r="D41" s="2" t="s">
        <v>155</v>
      </c>
      <c r="E41" s="2" t="s">
        <v>156</v>
      </c>
      <c r="F41" s="2" t="s">
        <v>2</v>
      </c>
      <c r="G41" s="2" t="s">
        <v>27</v>
      </c>
      <c r="H41" s="2" t="s">
        <v>157</v>
      </c>
      <c r="I41" s="2"/>
      <c r="J41" s="2" t="s">
        <v>35</v>
      </c>
      <c r="K41" s="2"/>
      <c r="L41" s="2"/>
      <c r="M41" s="52">
        <v>2010</v>
      </c>
    </row>
    <row r="42" spans="1:14" ht="30" x14ac:dyDescent="0.25">
      <c r="A42" s="57" t="s">
        <v>158</v>
      </c>
      <c r="B42" s="2" t="s">
        <v>16</v>
      </c>
      <c r="C42" s="58" t="s">
        <v>866</v>
      </c>
      <c r="D42" s="2" t="s">
        <v>159</v>
      </c>
      <c r="E42" s="2" t="s">
        <v>160</v>
      </c>
      <c r="F42" s="2" t="s">
        <v>2</v>
      </c>
      <c r="G42" s="2" t="s">
        <v>52</v>
      </c>
      <c r="H42" s="2" t="s">
        <v>59</v>
      </c>
      <c r="I42" s="2"/>
      <c r="J42" s="2"/>
      <c r="K42" s="2"/>
      <c r="L42" s="2"/>
      <c r="M42" s="52">
        <v>2010</v>
      </c>
    </row>
    <row r="43" spans="1:14" ht="60" x14ac:dyDescent="0.25">
      <c r="A43" s="57" t="s">
        <v>161</v>
      </c>
      <c r="B43" s="2" t="s">
        <v>16</v>
      </c>
      <c r="C43" s="2" t="s">
        <v>862</v>
      </c>
      <c r="D43" s="2" t="s">
        <v>162</v>
      </c>
      <c r="E43" s="2" t="s">
        <v>163</v>
      </c>
      <c r="F43" s="2" t="s">
        <v>2</v>
      </c>
      <c r="G43" s="2" t="s">
        <v>20</v>
      </c>
      <c r="H43" s="2" t="s">
        <v>71</v>
      </c>
      <c r="I43" s="2" t="s">
        <v>53</v>
      </c>
      <c r="J43" s="2"/>
      <c r="K43" s="2"/>
      <c r="L43" s="2"/>
      <c r="M43" s="52">
        <v>2010</v>
      </c>
      <c r="N43" s="2" t="s">
        <v>635</v>
      </c>
    </row>
    <row r="44" spans="1:14" ht="60" x14ac:dyDescent="0.25">
      <c r="A44" s="57" t="s">
        <v>164</v>
      </c>
      <c r="B44" s="2" t="s">
        <v>16</v>
      </c>
      <c r="C44" s="2" t="s">
        <v>862</v>
      </c>
      <c r="D44" s="2" t="s">
        <v>165</v>
      </c>
      <c r="E44" s="2" t="s">
        <v>166</v>
      </c>
      <c r="F44" s="2" t="s">
        <v>2</v>
      </c>
      <c r="G44" s="2" t="s">
        <v>20</v>
      </c>
      <c r="H44" s="2" t="s">
        <v>71</v>
      </c>
      <c r="I44" s="2" t="s">
        <v>64</v>
      </c>
      <c r="J44" s="2"/>
      <c r="K44" s="2"/>
      <c r="L44" s="2"/>
      <c r="M44" s="52">
        <v>2010</v>
      </c>
      <c r="N44" s="2" t="s">
        <v>635</v>
      </c>
    </row>
    <row r="45" spans="1:14" ht="89.25" customHeight="1" x14ac:dyDescent="0.25">
      <c r="A45" s="57" t="s">
        <v>167</v>
      </c>
      <c r="B45" s="2" t="s">
        <v>168</v>
      </c>
      <c r="C45" s="2" t="s">
        <v>802</v>
      </c>
      <c r="D45" s="2" t="s">
        <v>169</v>
      </c>
      <c r="E45" s="2" t="s">
        <v>170</v>
      </c>
      <c r="F45" s="2" t="s">
        <v>2</v>
      </c>
      <c r="G45" s="2" t="s">
        <v>27</v>
      </c>
      <c r="H45" s="2" t="s">
        <v>21</v>
      </c>
      <c r="I45" s="2"/>
      <c r="J45" s="2" t="s">
        <v>28</v>
      </c>
      <c r="K45" s="2" t="s">
        <v>29</v>
      </c>
      <c r="L45" s="2"/>
      <c r="M45" s="52">
        <v>2010</v>
      </c>
    </row>
    <row r="46" spans="1:14" ht="30" x14ac:dyDescent="0.25">
      <c r="A46" s="57" t="s">
        <v>171</v>
      </c>
      <c r="B46" s="2" t="s">
        <v>16</v>
      </c>
      <c r="C46" s="2" t="s">
        <v>548</v>
      </c>
      <c r="D46" s="2" t="s">
        <v>105</v>
      </c>
      <c r="E46" s="2" t="s">
        <v>172</v>
      </c>
      <c r="F46" s="2" t="s">
        <v>2</v>
      </c>
      <c r="G46" s="2"/>
      <c r="H46" s="2"/>
      <c r="I46" s="2"/>
      <c r="J46" s="2"/>
      <c r="K46" s="2"/>
      <c r="L46" s="2" t="s">
        <v>711</v>
      </c>
      <c r="M46" s="52">
        <v>2010</v>
      </c>
      <c r="N46" s="2" t="s">
        <v>639</v>
      </c>
    </row>
    <row r="47" spans="1:14" ht="60" x14ac:dyDescent="0.25">
      <c r="A47" s="57" t="s">
        <v>173</v>
      </c>
      <c r="B47" s="2" t="s">
        <v>16</v>
      </c>
      <c r="C47" s="2" t="s">
        <v>858</v>
      </c>
      <c r="D47" s="2" t="s">
        <v>17</v>
      </c>
      <c r="E47" s="2" t="s">
        <v>174</v>
      </c>
      <c r="F47" s="2" t="s">
        <v>2</v>
      </c>
      <c r="G47" s="2" t="s">
        <v>20</v>
      </c>
      <c r="H47" s="2" t="s">
        <v>175</v>
      </c>
      <c r="I47" s="52" t="s">
        <v>111</v>
      </c>
      <c r="J47" s="2"/>
      <c r="K47" s="2"/>
      <c r="L47" s="2"/>
      <c r="M47" s="52">
        <v>2010</v>
      </c>
      <c r="N47" s="2" t="s">
        <v>635</v>
      </c>
    </row>
    <row r="48" spans="1:14" ht="60.75" customHeight="1" x14ac:dyDescent="0.25">
      <c r="A48" s="57" t="s">
        <v>176</v>
      </c>
      <c r="B48" s="2" t="s">
        <v>168</v>
      </c>
      <c r="C48" s="2" t="s">
        <v>801</v>
      </c>
      <c r="D48" s="2" t="s">
        <v>177</v>
      </c>
      <c r="E48" s="2" t="s">
        <v>178</v>
      </c>
      <c r="F48" s="2" t="s">
        <v>2</v>
      </c>
      <c r="G48" s="2" t="s">
        <v>20</v>
      </c>
      <c r="H48" s="2" t="s">
        <v>53</v>
      </c>
      <c r="I48" s="2" t="s">
        <v>39</v>
      </c>
      <c r="J48" s="2"/>
      <c r="K48" s="2"/>
      <c r="L48" s="2"/>
      <c r="M48" s="52">
        <v>2010</v>
      </c>
      <c r="N48" s="2" t="s">
        <v>635</v>
      </c>
    </row>
    <row r="49" spans="1:14" ht="30" x14ac:dyDescent="0.25">
      <c r="A49" s="57" t="s">
        <v>179</v>
      </c>
      <c r="B49" s="2" t="s">
        <v>16</v>
      </c>
      <c r="C49" s="2" t="s">
        <v>864</v>
      </c>
      <c r="D49" s="2" t="s">
        <v>79</v>
      </c>
      <c r="E49" s="2" t="s">
        <v>180</v>
      </c>
      <c r="F49" s="2" t="s">
        <v>2</v>
      </c>
      <c r="G49" s="2" t="s">
        <v>27</v>
      </c>
      <c r="H49" s="2" t="s">
        <v>71</v>
      </c>
      <c r="I49" s="2"/>
      <c r="J49" s="2" t="s">
        <v>35</v>
      </c>
      <c r="K49" s="2"/>
      <c r="L49" s="2" t="s">
        <v>708</v>
      </c>
      <c r="M49" s="52">
        <v>2010</v>
      </c>
    </row>
    <row r="50" spans="1:14" ht="60" x14ac:dyDescent="0.25">
      <c r="A50" s="57" t="s">
        <v>181</v>
      </c>
      <c r="B50" s="2" t="s">
        <v>16</v>
      </c>
      <c r="C50" s="2" t="s">
        <v>898</v>
      </c>
      <c r="D50" s="2" t="s">
        <v>182</v>
      </c>
      <c r="E50" s="2" t="s">
        <v>183</v>
      </c>
      <c r="F50" s="2" t="s">
        <v>2</v>
      </c>
      <c r="G50" s="2" t="s">
        <v>20</v>
      </c>
      <c r="H50" s="2" t="s">
        <v>482</v>
      </c>
      <c r="I50" s="2" t="s">
        <v>53</v>
      </c>
      <c r="J50" s="2"/>
      <c r="K50" s="2"/>
      <c r="L50" s="2"/>
      <c r="M50" s="52">
        <v>2010</v>
      </c>
      <c r="N50" s="2" t="s">
        <v>21</v>
      </c>
    </row>
    <row r="51" spans="1:14" ht="69" customHeight="1" x14ac:dyDescent="0.25">
      <c r="A51" s="57" t="s">
        <v>184</v>
      </c>
      <c r="B51" s="2" t="s">
        <v>168</v>
      </c>
      <c r="C51" s="2" t="s">
        <v>802</v>
      </c>
      <c r="D51" s="2" t="s">
        <v>185</v>
      </c>
      <c r="E51" s="2" t="s">
        <v>186</v>
      </c>
      <c r="F51" s="2" t="s">
        <v>2</v>
      </c>
      <c r="G51" s="2" t="s">
        <v>20</v>
      </c>
      <c r="H51" s="2" t="s">
        <v>21</v>
      </c>
      <c r="I51" s="2" t="s">
        <v>22</v>
      </c>
      <c r="J51" s="2"/>
      <c r="K51" s="2"/>
      <c r="L51" s="2"/>
      <c r="M51" s="52">
        <v>2010</v>
      </c>
      <c r="N51" s="2" t="s">
        <v>21</v>
      </c>
    </row>
    <row r="52" spans="1:14" ht="49.5" customHeight="1" x14ac:dyDescent="0.25">
      <c r="A52" s="10" t="s">
        <v>187</v>
      </c>
      <c r="B52" s="2" t="s">
        <v>127</v>
      </c>
      <c r="C52" s="58" t="s">
        <v>866</v>
      </c>
      <c r="D52" s="2" t="s">
        <v>188</v>
      </c>
      <c r="E52" s="2" t="s">
        <v>189</v>
      </c>
      <c r="F52" s="2" t="s">
        <v>2</v>
      </c>
      <c r="G52" s="2" t="s">
        <v>27</v>
      </c>
      <c r="H52" s="2" t="s">
        <v>175</v>
      </c>
      <c r="I52" s="2"/>
      <c r="J52" s="2" t="s">
        <v>35</v>
      </c>
      <c r="K52" s="2"/>
      <c r="L52" s="2"/>
      <c r="M52" s="52">
        <v>2011</v>
      </c>
    </row>
    <row r="53" spans="1:14" ht="65.25" customHeight="1" x14ac:dyDescent="0.25">
      <c r="A53" s="10" t="s">
        <v>190</v>
      </c>
      <c r="B53" s="2" t="s">
        <v>24</v>
      </c>
      <c r="C53" s="2" t="s">
        <v>865</v>
      </c>
      <c r="D53" s="2" t="s">
        <v>67</v>
      </c>
      <c r="E53" s="2" t="s">
        <v>191</v>
      </c>
      <c r="F53" s="2" t="s">
        <v>2</v>
      </c>
      <c r="G53" s="2" t="s">
        <v>27</v>
      </c>
      <c r="H53" s="2" t="s">
        <v>34</v>
      </c>
      <c r="I53" s="2"/>
      <c r="J53" s="2" t="s">
        <v>192</v>
      </c>
      <c r="K53" s="2"/>
      <c r="L53" s="2"/>
      <c r="M53" s="52">
        <v>2011</v>
      </c>
    </row>
    <row r="54" spans="1:14" ht="57" customHeight="1" x14ac:dyDescent="0.25">
      <c r="A54" s="10" t="s">
        <v>193</v>
      </c>
      <c r="B54" s="2" t="s">
        <v>24</v>
      </c>
      <c r="C54" s="2" t="s">
        <v>194</v>
      </c>
      <c r="D54" s="2" t="s">
        <v>480</v>
      </c>
      <c r="E54" s="2" t="s">
        <v>195</v>
      </c>
      <c r="F54" s="2" t="s">
        <v>2</v>
      </c>
      <c r="G54" s="2" t="s">
        <v>196</v>
      </c>
      <c r="H54" s="2"/>
      <c r="I54" s="2"/>
      <c r="J54" s="2"/>
      <c r="K54" s="2"/>
      <c r="L54" s="2"/>
      <c r="M54" s="52">
        <v>2011</v>
      </c>
    </row>
    <row r="55" spans="1:14" ht="47.25" customHeight="1" x14ac:dyDescent="0.25">
      <c r="A55" s="10" t="s">
        <v>197</v>
      </c>
      <c r="B55" s="2" t="s">
        <v>24</v>
      </c>
      <c r="C55" s="2" t="s">
        <v>194</v>
      </c>
      <c r="D55" s="2" t="s">
        <v>124</v>
      </c>
      <c r="E55" s="2" t="s">
        <v>198</v>
      </c>
      <c r="F55" s="2" t="s">
        <v>2</v>
      </c>
      <c r="G55" s="2" t="s">
        <v>199</v>
      </c>
      <c r="H55" s="2"/>
      <c r="I55" s="2"/>
      <c r="J55" s="2"/>
      <c r="K55" s="2"/>
      <c r="L55" s="2"/>
      <c r="M55" s="52">
        <v>2011</v>
      </c>
    </row>
    <row r="56" spans="1:14" ht="45" x14ac:dyDescent="0.25">
      <c r="A56" s="10" t="s">
        <v>200</v>
      </c>
      <c r="B56" s="2" t="s">
        <v>24</v>
      </c>
      <c r="C56" s="2" t="s">
        <v>899</v>
      </c>
      <c r="D56" s="2" t="s">
        <v>201</v>
      </c>
      <c r="E56" s="2" t="s">
        <v>202</v>
      </c>
      <c r="F56" s="2" t="s">
        <v>2</v>
      </c>
      <c r="G56" s="2" t="s">
        <v>20</v>
      </c>
      <c r="H56" s="2" t="s">
        <v>21</v>
      </c>
      <c r="I56" s="2" t="s">
        <v>22</v>
      </c>
      <c r="J56" s="2"/>
      <c r="K56" s="2"/>
      <c r="L56" s="2"/>
      <c r="M56" s="52">
        <v>2011</v>
      </c>
      <c r="N56" s="2" t="s">
        <v>21</v>
      </c>
    </row>
    <row r="57" spans="1:14" ht="88.5" customHeight="1" x14ac:dyDescent="0.25">
      <c r="A57" s="10" t="s">
        <v>203</v>
      </c>
      <c r="B57" s="2" t="s">
        <v>24</v>
      </c>
      <c r="C57" s="2" t="s">
        <v>862</v>
      </c>
      <c r="D57" s="2" t="s">
        <v>204</v>
      </c>
      <c r="E57" s="2" t="s">
        <v>205</v>
      </c>
      <c r="F57" s="2" t="s">
        <v>2</v>
      </c>
      <c r="G57" s="2" t="s">
        <v>52</v>
      </c>
      <c r="H57" s="2" t="s">
        <v>53</v>
      </c>
      <c r="I57" s="2"/>
      <c r="J57" s="2"/>
      <c r="K57" s="2"/>
      <c r="L57" s="2"/>
      <c r="M57" s="52">
        <v>2011</v>
      </c>
    </row>
    <row r="58" spans="1:14" ht="98.25" customHeight="1" x14ac:dyDescent="0.25">
      <c r="A58" s="10" t="s">
        <v>206</v>
      </c>
      <c r="B58" s="2" t="s">
        <v>127</v>
      </c>
      <c r="C58" s="2" t="s">
        <v>862</v>
      </c>
      <c r="D58" s="3" t="s">
        <v>128</v>
      </c>
      <c r="E58" s="3" t="s">
        <v>452</v>
      </c>
      <c r="F58" s="3" t="s">
        <v>2</v>
      </c>
      <c r="G58" s="2"/>
      <c r="H58" s="2"/>
      <c r="I58" s="2"/>
      <c r="J58" s="2"/>
      <c r="K58" s="2"/>
      <c r="L58" s="2" t="s">
        <v>719</v>
      </c>
      <c r="M58" s="52">
        <v>2011</v>
      </c>
      <c r="N58" s="2" t="s">
        <v>637</v>
      </c>
    </row>
    <row r="59" spans="1:14" ht="46.5" customHeight="1" x14ac:dyDescent="0.25">
      <c r="A59" s="10" t="s">
        <v>208</v>
      </c>
      <c r="B59" s="2" t="s">
        <v>24</v>
      </c>
      <c r="C59" s="2" t="s">
        <v>874</v>
      </c>
      <c r="D59" s="2" t="s">
        <v>209</v>
      </c>
      <c r="E59" s="2" t="s">
        <v>210</v>
      </c>
      <c r="F59" s="2" t="s">
        <v>2</v>
      </c>
      <c r="G59" s="2" t="s">
        <v>27</v>
      </c>
      <c r="H59" s="2" t="s">
        <v>34</v>
      </c>
      <c r="I59" s="2"/>
      <c r="J59" s="2" t="s">
        <v>35</v>
      </c>
      <c r="K59" s="2"/>
      <c r="L59" s="2"/>
      <c r="M59" s="52">
        <v>2011</v>
      </c>
    </row>
    <row r="60" spans="1:14" ht="49.5" customHeight="1" x14ac:dyDescent="0.25">
      <c r="A60" s="10" t="s">
        <v>211</v>
      </c>
      <c r="B60" s="2" t="s">
        <v>24</v>
      </c>
      <c r="C60" s="2" t="s">
        <v>862</v>
      </c>
      <c r="D60" s="2" t="s">
        <v>212</v>
      </c>
      <c r="E60" s="2" t="s">
        <v>213</v>
      </c>
      <c r="F60" s="2" t="s">
        <v>2</v>
      </c>
      <c r="G60" s="2" t="s">
        <v>52</v>
      </c>
      <c r="H60" s="2" t="s">
        <v>214</v>
      </c>
      <c r="I60" s="2"/>
      <c r="J60" s="2"/>
      <c r="K60" s="2"/>
      <c r="L60" s="2"/>
      <c r="M60" s="52">
        <v>2011</v>
      </c>
    </row>
    <row r="61" spans="1:14" ht="54" customHeight="1" x14ac:dyDescent="0.25">
      <c r="A61" s="10" t="s">
        <v>215</v>
      </c>
      <c r="B61" s="2" t="s">
        <v>24</v>
      </c>
      <c r="C61" s="2" t="s">
        <v>548</v>
      </c>
      <c r="D61" s="2" t="s">
        <v>121</v>
      </c>
      <c r="E61" s="2" t="s">
        <v>216</v>
      </c>
      <c r="F61" s="2" t="s">
        <v>2</v>
      </c>
      <c r="G61" s="2" t="s">
        <v>20</v>
      </c>
      <c r="H61" s="2" t="s">
        <v>34</v>
      </c>
      <c r="I61" s="2" t="s">
        <v>217</v>
      </c>
      <c r="J61" s="2"/>
      <c r="K61" s="2"/>
      <c r="L61" s="2"/>
      <c r="M61" s="52">
        <v>2011</v>
      </c>
      <c r="N61" s="2" t="s">
        <v>635</v>
      </c>
    </row>
    <row r="62" spans="1:14" ht="30" x14ac:dyDescent="0.25">
      <c r="A62" s="10" t="s">
        <v>218</v>
      </c>
      <c r="B62" s="2" t="s">
        <v>24</v>
      </c>
      <c r="C62" s="2" t="s">
        <v>862</v>
      </c>
      <c r="D62" s="2" t="s">
        <v>219</v>
      </c>
      <c r="E62" s="2" t="s">
        <v>220</v>
      </c>
      <c r="F62" s="2" t="s">
        <v>2</v>
      </c>
      <c r="G62" s="2" t="s">
        <v>27</v>
      </c>
      <c r="H62" s="2" t="s">
        <v>34</v>
      </c>
      <c r="I62" s="2"/>
      <c r="J62" s="2" t="s">
        <v>35</v>
      </c>
      <c r="K62" s="2"/>
      <c r="L62" s="2"/>
      <c r="M62" s="52">
        <v>2011</v>
      </c>
    </row>
    <row r="63" spans="1:14" ht="45" x14ac:dyDescent="0.25">
      <c r="A63" s="10" t="s">
        <v>221</v>
      </c>
      <c r="B63" s="2" t="s">
        <v>24</v>
      </c>
      <c r="C63" s="2" t="s">
        <v>898</v>
      </c>
      <c r="D63" s="2" t="s">
        <v>222</v>
      </c>
      <c r="E63" s="2" t="s">
        <v>223</v>
      </c>
      <c r="F63" s="2" t="s">
        <v>2</v>
      </c>
      <c r="G63" s="2" t="s">
        <v>27</v>
      </c>
      <c r="H63" s="2" t="s">
        <v>34</v>
      </c>
      <c r="I63" s="2"/>
      <c r="J63" s="2" t="s">
        <v>28</v>
      </c>
      <c r="K63" s="2" t="s">
        <v>224</v>
      </c>
      <c r="L63" s="2"/>
      <c r="M63" s="52">
        <v>2011</v>
      </c>
    </row>
    <row r="64" spans="1:14" ht="56.25" customHeight="1" x14ac:dyDescent="0.25">
      <c r="A64" s="10" t="s">
        <v>225</v>
      </c>
      <c r="B64" s="2" t="s">
        <v>24</v>
      </c>
      <c r="C64" s="2" t="s">
        <v>45</v>
      </c>
      <c r="D64" s="2" t="s">
        <v>226</v>
      </c>
      <c r="E64" s="2" t="s">
        <v>227</v>
      </c>
      <c r="F64" s="2" t="s">
        <v>2</v>
      </c>
      <c r="G64" s="2" t="s">
        <v>20</v>
      </c>
      <c r="H64" s="2" t="s">
        <v>228</v>
      </c>
      <c r="I64" s="52" t="s">
        <v>111</v>
      </c>
      <c r="J64" s="2"/>
      <c r="K64" s="2"/>
      <c r="L64" s="2"/>
      <c r="M64" s="52">
        <v>2011</v>
      </c>
      <c r="N64" s="2" t="s">
        <v>21</v>
      </c>
    </row>
    <row r="65" spans="1:14" ht="54.75" customHeight="1" x14ac:dyDescent="0.25">
      <c r="A65" s="10" t="s">
        <v>229</v>
      </c>
      <c r="B65" s="2" t="s">
        <v>24</v>
      </c>
      <c r="C65" s="2" t="s">
        <v>864</v>
      </c>
      <c r="D65" s="2" t="s">
        <v>230</v>
      </c>
      <c r="E65" s="2" t="s">
        <v>231</v>
      </c>
      <c r="F65" s="2" t="s">
        <v>2</v>
      </c>
      <c r="G65" s="2" t="s">
        <v>27</v>
      </c>
      <c r="H65" s="2" t="s">
        <v>34</v>
      </c>
      <c r="I65" s="2"/>
      <c r="J65" s="2" t="s">
        <v>35</v>
      </c>
      <c r="K65" s="2"/>
      <c r="L65" s="2"/>
      <c r="M65" s="52">
        <v>2011</v>
      </c>
    </row>
    <row r="66" spans="1:14" ht="88.5" customHeight="1" x14ac:dyDescent="0.25">
      <c r="A66" s="10" t="s">
        <v>232</v>
      </c>
      <c r="B66" s="2" t="s">
        <v>24</v>
      </c>
      <c r="C66" s="2" t="s">
        <v>45</v>
      </c>
      <c r="D66" s="2" t="s">
        <v>233</v>
      </c>
      <c r="E66" s="2" t="s">
        <v>451</v>
      </c>
      <c r="F66" s="2" t="s">
        <v>2</v>
      </c>
      <c r="G66" s="2" t="s">
        <v>52</v>
      </c>
      <c r="H66" s="2" t="s">
        <v>22</v>
      </c>
      <c r="I66" s="2"/>
      <c r="J66" s="2"/>
      <c r="K66" s="2"/>
      <c r="L66" s="2"/>
      <c r="M66" s="52">
        <v>2011</v>
      </c>
    </row>
    <row r="67" spans="1:14" ht="88.5" customHeight="1" x14ac:dyDescent="0.25">
      <c r="A67" s="10" t="s">
        <v>234</v>
      </c>
      <c r="B67" s="2" t="s">
        <v>24</v>
      </c>
      <c r="C67" s="2" t="s">
        <v>45</v>
      </c>
      <c r="D67" s="2" t="s">
        <v>235</v>
      </c>
      <c r="E67" s="2" t="s">
        <v>453</v>
      </c>
      <c r="F67" s="2" t="s">
        <v>2</v>
      </c>
      <c r="G67" s="2" t="s">
        <v>52</v>
      </c>
      <c r="H67" s="2" t="s">
        <v>22</v>
      </c>
      <c r="I67" s="2"/>
      <c r="J67" s="2"/>
      <c r="K67" s="2"/>
      <c r="L67" s="2"/>
      <c r="M67" s="52">
        <v>2011</v>
      </c>
    </row>
    <row r="68" spans="1:14" ht="80.25" customHeight="1" x14ac:dyDescent="0.25">
      <c r="A68" s="10" t="s">
        <v>236</v>
      </c>
      <c r="B68" s="2" t="s">
        <v>24</v>
      </c>
      <c r="C68" s="2" t="s">
        <v>45</v>
      </c>
      <c r="D68" s="2" t="s">
        <v>237</v>
      </c>
      <c r="E68" s="2" t="s">
        <v>454</v>
      </c>
      <c r="F68" s="2" t="s">
        <v>2</v>
      </c>
      <c r="G68" s="2" t="s">
        <v>52</v>
      </c>
      <c r="H68" s="2" t="s">
        <v>22</v>
      </c>
      <c r="I68" s="2"/>
      <c r="J68" s="2"/>
      <c r="K68" s="2"/>
      <c r="L68" s="2"/>
      <c r="M68" s="52">
        <v>2011</v>
      </c>
    </row>
    <row r="69" spans="1:14" ht="46.5" customHeight="1" x14ac:dyDescent="0.25">
      <c r="A69" s="10" t="s">
        <v>238</v>
      </c>
      <c r="B69" s="2" t="s">
        <v>24</v>
      </c>
      <c r="C69" s="2" t="s">
        <v>705</v>
      </c>
      <c r="D69" s="2" t="s">
        <v>239</v>
      </c>
      <c r="E69" s="2" t="s">
        <v>240</v>
      </c>
      <c r="F69" s="2" t="s">
        <v>2</v>
      </c>
      <c r="G69" s="2" t="s">
        <v>52</v>
      </c>
      <c r="H69" s="2" t="s">
        <v>22</v>
      </c>
      <c r="I69" s="2"/>
      <c r="J69" s="2"/>
      <c r="K69" s="2"/>
      <c r="L69" s="2"/>
      <c r="M69" s="52">
        <v>2011</v>
      </c>
    </row>
    <row r="70" spans="1:14" ht="102" customHeight="1" x14ac:dyDescent="0.25">
      <c r="A70" s="10" t="s">
        <v>241</v>
      </c>
      <c r="B70" s="2" t="s">
        <v>127</v>
      </c>
      <c r="C70" s="2" t="s">
        <v>862</v>
      </c>
      <c r="D70" s="2" t="s">
        <v>128</v>
      </c>
      <c r="E70" s="2" t="s">
        <v>371</v>
      </c>
      <c r="F70" s="2" t="s">
        <v>2</v>
      </c>
      <c r="G70" s="2" t="s">
        <v>20</v>
      </c>
      <c r="H70" s="2" t="s">
        <v>34</v>
      </c>
      <c r="I70" s="2" t="s">
        <v>34</v>
      </c>
      <c r="J70" s="2"/>
      <c r="K70" s="2"/>
      <c r="L70" s="2" t="s">
        <v>242</v>
      </c>
      <c r="M70" s="52">
        <v>2011</v>
      </c>
      <c r="N70" s="2" t="s">
        <v>638</v>
      </c>
    </row>
    <row r="71" spans="1:14" ht="44.25" customHeight="1" x14ac:dyDescent="0.25">
      <c r="A71" s="10" t="s">
        <v>243</v>
      </c>
      <c r="B71" s="2" t="s">
        <v>24</v>
      </c>
      <c r="C71" s="2" t="s">
        <v>898</v>
      </c>
      <c r="D71" s="2" t="s">
        <v>222</v>
      </c>
      <c r="E71" s="2" t="s">
        <v>244</v>
      </c>
      <c r="F71" s="2" t="s">
        <v>2</v>
      </c>
      <c r="G71" s="2" t="s">
        <v>27</v>
      </c>
      <c r="H71" s="2" t="s">
        <v>34</v>
      </c>
      <c r="I71" s="2"/>
      <c r="J71" s="2" t="s">
        <v>632</v>
      </c>
      <c r="K71" s="2" t="s">
        <v>224</v>
      </c>
      <c r="L71" s="2"/>
      <c r="M71" s="52">
        <v>2011</v>
      </c>
    </row>
    <row r="72" spans="1:14" ht="120" customHeight="1" x14ac:dyDescent="0.25">
      <c r="A72" s="10" t="s">
        <v>245</v>
      </c>
      <c r="B72" s="2" t="s">
        <v>16</v>
      </c>
      <c r="C72" s="2" t="s">
        <v>875</v>
      </c>
      <c r="D72" s="2" t="s">
        <v>246</v>
      </c>
      <c r="E72" s="2" t="s">
        <v>247</v>
      </c>
      <c r="F72" s="2" t="s">
        <v>2</v>
      </c>
      <c r="G72" s="2" t="s">
        <v>706</v>
      </c>
      <c r="H72" s="2" t="s">
        <v>71</v>
      </c>
      <c r="I72" s="2" t="s">
        <v>53</v>
      </c>
      <c r="J72" s="2" t="s">
        <v>248</v>
      </c>
      <c r="K72" s="2" t="s">
        <v>249</v>
      </c>
      <c r="L72" s="2"/>
      <c r="M72" s="52">
        <v>2011</v>
      </c>
      <c r="N72" s="2" t="s">
        <v>635</v>
      </c>
    </row>
    <row r="73" spans="1:14" ht="60" x14ac:dyDescent="0.25">
      <c r="A73" s="10" t="s">
        <v>250</v>
      </c>
      <c r="B73" s="2" t="s">
        <v>16</v>
      </c>
      <c r="C73" s="2" t="s">
        <v>890</v>
      </c>
      <c r="D73" s="2" t="s">
        <v>251</v>
      </c>
      <c r="E73" s="2" t="s">
        <v>252</v>
      </c>
      <c r="F73" s="2" t="s">
        <v>2</v>
      </c>
      <c r="G73" s="2" t="s">
        <v>402</v>
      </c>
      <c r="H73" s="2" t="s">
        <v>64</v>
      </c>
      <c r="I73" s="52" t="s">
        <v>111</v>
      </c>
      <c r="J73" s="2"/>
      <c r="K73" s="2"/>
      <c r="L73" s="2"/>
      <c r="M73" s="52">
        <v>2011</v>
      </c>
      <c r="N73" s="2" t="s">
        <v>635</v>
      </c>
    </row>
    <row r="74" spans="1:14" ht="77.25" customHeight="1" x14ac:dyDescent="0.25">
      <c r="A74" s="10" t="s">
        <v>253</v>
      </c>
      <c r="B74" s="2" t="s">
        <v>16</v>
      </c>
      <c r="C74" s="2" t="s">
        <v>548</v>
      </c>
      <c r="D74" s="2" t="s">
        <v>105</v>
      </c>
      <c r="E74" s="2" t="s">
        <v>254</v>
      </c>
      <c r="F74" s="2" t="s">
        <v>2</v>
      </c>
      <c r="G74" s="2" t="s">
        <v>402</v>
      </c>
      <c r="H74" s="2" t="s">
        <v>34</v>
      </c>
      <c r="I74" s="2" t="s">
        <v>107</v>
      </c>
      <c r="J74" s="2"/>
      <c r="K74" s="2"/>
      <c r="L74" s="2"/>
      <c r="M74" s="52">
        <v>2011</v>
      </c>
      <c r="N74" s="2" t="s">
        <v>635</v>
      </c>
    </row>
    <row r="75" spans="1:14" ht="68.25" customHeight="1" x14ac:dyDescent="0.25">
      <c r="A75" s="10" t="s">
        <v>255</v>
      </c>
      <c r="B75" s="2" t="s">
        <v>16</v>
      </c>
      <c r="C75" s="2" t="s">
        <v>876</v>
      </c>
      <c r="D75" s="2" t="s">
        <v>256</v>
      </c>
      <c r="E75" s="2" t="s">
        <v>257</v>
      </c>
      <c r="F75" s="2" t="s">
        <v>2</v>
      </c>
      <c r="G75" s="2" t="s">
        <v>52</v>
      </c>
      <c r="H75" s="2" t="s">
        <v>214</v>
      </c>
      <c r="I75" s="2"/>
      <c r="J75" s="2"/>
      <c r="K75" s="2"/>
      <c r="L75" s="2"/>
      <c r="M75" s="52">
        <v>2011</v>
      </c>
    </row>
    <row r="76" spans="1:14" ht="93" customHeight="1" x14ac:dyDescent="0.25">
      <c r="A76" s="10" t="s">
        <v>258</v>
      </c>
      <c r="B76" s="2" t="s">
        <v>16</v>
      </c>
      <c r="C76" s="2" t="s">
        <v>862</v>
      </c>
      <c r="D76" s="2" t="s">
        <v>165</v>
      </c>
      <c r="E76" s="2" t="s">
        <v>259</v>
      </c>
      <c r="F76" s="2" t="s">
        <v>2</v>
      </c>
      <c r="G76" s="2" t="s">
        <v>52</v>
      </c>
      <c r="H76" s="2" t="s">
        <v>260</v>
      </c>
      <c r="I76" s="2"/>
      <c r="J76" s="2"/>
      <c r="K76" s="2"/>
      <c r="L76" s="2"/>
      <c r="M76" s="52">
        <v>2011</v>
      </c>
    </row>
    <row r="77" spans="1:14" ht="90" customHeight="1" x14ac:dyDescent="0.25">
      <c r="A77" s="10" t="s">
        <v>261</v>
      </c>
      <c r="B77" s="2" t="s">
        <v>16</v>
      </c>
      <c r="C77" s="2" t="s">
        <v>877</v>
      </c>
      <c r="D77" s="2" t="s">
        <v>262</v>
      </c>
      <c r="E77" s="2" t="s">
        <v>263</v>
      </c>
      <c r="F77" s="2" t="s">
        <v>2</v>
      </c>
      <c r="G77" s="2" t="s">
        <v>27</v>
      </c>
      <c r="H77" s="2" t="s">
        <v>22</v>
      </c>
      <c r="I77" s="2"/>
      <c r="J77" s="2" t="s">
        <v>28</v>
      </c>
      <c r="K77" s="2" t="s">
        <v>29</v>
      </c>
      <c r="L77" s="2"/>
      <c r="M77" s="52">
        <v>2011</v>
      </c>
    </row>
    <row r="78" spans="1:14" ht="30" x14ac:dyDescent="0.25">
      <c r="A78" s="10" t="s">
        <v>264</v>
      </c>
      <c r="B78" s="2" t="s">
        <v>16</v>
      </c>
      <c r="C78" s="2" t="s">
        <v>862</v>
      </c>
      <c r="D78" s="2" t="s">
        <v>92</v>
      </c>
      <c r="E78" s="2" t="s">
        <v>265</v>
      </c>
      <c r="F78" s="2" t="s">
        <v>2</v>
      </c>
      <c r="G78" s="2" t="s">
        <v>20</v>
      </c>
      <c r="H78" s="2" t="s">
        <v>217</v>
      </c>
      <c r="I78" s="2" t="s">
        <v>22</v>
      </c>
      <c r="J78" s="2"/>
      <c r="K78" s="2"/>
      <c r="L78" s="2"/>
      <c r="M78" s="52">
        <v>2011</v>
      </c>
      <c r="N78" s="2" t="s">
        <v>635</v>
      </c>
    </row>
    <row r="79" spans="1:14" ht="255" x14ac:dyDescent="0.25">
      <c r="A79" s="10" t="s">
        <v>266</v>
      </c>
      <c r="B79" s="2" t="s">
        <v>16</v>
      </c>
      <c r="C79" s="2" t="s">
        <v>878</v>
      </c>
      <c r="D79" s="2" t="s">
        <v>267</v>
      </c>
      <c r="E79" s="2" t="s">
        <v>268</v>
      </c>
      <c r="F79" s="2" t="s">
        <v>2</v>
      </c>
      <c r="G79" s="2" t="s">
        <v>402</v>
      </c>
      <c r="H79" s="2" t="s">
        <v>269</v>
      </c>
      <c r="I79" s="2" t="s">
        <v>269</v>
      </c>
      <c r="J79" s="2"/>
      <c r="K79" s="2"/>
      <c r="L79" s="2"/>
      <c r="M79" s="52">
        <v>2011</v>
      </c>
      <c r="N79" s="2" t="s">
        <v>637</v>
      </c>
    </row>
    <row r="80" spans="1:14" ht="195" customHeight="1" x14ac:dyDescent="0.25">
      <c r="A80" s="10" t="s">
        <v>270</v>
      </c>
      <c r="B80" s="2" t="s">
        <v>16</v>
      </c>
      <c r="C80" s="2" t="s">
        <v>45</v>
      </c>
      <c r="D80" s="2" t="s">
        <v>271</v>
      </c>
      <c r="E80" s="2" t="s">
        <v>272</v>
      </c>
      <c r="F80" s="2" t="s">
        <v>2</v>
      </c>
      <c r="G80" s="2" t="s">
        <v>27</v>
      </c>
      <c r="H80" s="2" t="s">
        <v>273</v>
      </c>
      <c r="I80" s="2"/>
      <c r="J80" s="2" t="s">
        <v>35</v>
      </c>
      <c r="K80" s="2"/>
      <c r="L80" s="2"/>
      <c r="M80" s="52">
        <v>2011</v>
      </c>
    </row>
    <row r="81" spans="1:14" ht="60" x14ac:dyDescent="0.25">
      <c r="A81" s="10" t="s">
        <v>274</v>
      </c>
      <c r="B81" s="2" t="s">
        <v>16</v>
      </c>
      <c r="C81" s="2" t="s">
        <v>45</v>
      </c>
      <c r="D81" s="2" t="s">
        <v>275</v>
      </c>
      <c r="E81" s="2" t="s">
        <v>276</v>
      </c>
      <c r="F81" s="2" t="s">
        <v>2</v>
      </c>
      <c r="G81" s="2" t="s">
        <v>20</v>
      </c>
      <c r="H81" s="2" t="s">
        <v>372</v>
      </c>
      <c r="I81" s="2" t="s">
        <v>115</v>
      </c>
      <c r="J81" s="2"/>
      <c r="K81" s="2"/>
      <c r="L81" s="2"/>
      <c r="M81" s="52">
        <v>2011</v>
      </c>
      <c r="N81" s="2" t="s">
        <v>21</v>
      </c>
    </row>
    <row r="82" spans="1:14" ht="75" x14ac:dyDescent="0.25">
      <c r="A82" s="10" t="s">
        <v>277</v>
      </c>
      <c r="B82" s="2" t="s">
        <v>16</v>
      </c>
      <c r="C82" s="2" t="s">
        <v>800</v>
      </c>
      <c r="D82" s="2" t="s">
        <v>278</v>
      </c>
      <c r="E82" s="2" t="s">
        <v>279</v>
      </c>
      <c r="F82" s="2" t="s">
        <v>2</v>
      </c>
      <c r="G82" s="2" t="s">
        <v>27</v>
      </c>
      <c r="H82" s="2" t="s">
        <v>34</v>
      </c>
      <c r="I82" s="2"/>
      <c r="J82" s="2" t="s">
        <v>35</v>
      </c>
      <c r="K82" s="2"/>
      <c r="L82" s="2"/>
      <c r="M82" s="52">
        <v>2011</v>
      </c>
    </row>
    <row r="83" spans="1:14" ht="84" customHeight="1" x14ac:dyDescent="0.25">
      <c r="A83" s="10" t="s">
        <v>280</v>
      </c>
      <c r="B83" s="2" t="s">
        <v>16</v>
      </c>
      <c r="C83" s="2" t="s">
        <v>879</v>
      </c>
      <c r="D83" s="2" t="s">
        <v>281</v>
      </c>
      <c r="E83" s="2" t="s">
        <v>282</v>
      </c>
      <c r="F83" s="2" t="s">
        <v>2</v>
      </c>
      <c r="G83" s="2" t="s">
        <v>27</v>
      </c>
      <c r="H83" s="2" t="s">
        <v>34</v>
      </c>
      <c r="I83" s="2"/>
      <c r="J83" s="2" t="s">
        <v>35</v>
      </c>
      <c r="K83" s="2"/>
      <c r="L83" s="2"/>
      <c r="M83" s="52">
        <v>2011</v>
      </c>
    </row>
    <row r="84" spans="1:14" ht="56.25" customHeight="1" x14ac:dyDescent="0.25">
      <c r="A84" s="10" t="s">
        <v>283</v>
      </c>
      <c r="B84" s="2" t="s">
        <v>16</v>
      </c>
      <c r="C84" s="2" t="s">
        <v>45</v>
      </c>
      <c r="D84" s="2" t="s">
        <v>284</v>
      </c>
      <c r="E84" s="2" t="s">
        <v>451</v>
      </c>
      <c r="F84" s="2" t="s">
        <v>2</v>
      </c>
      <c r="G84" s="2" t="s">
        <v>52</v>
      </c>
      <c r="H84" s="2" t="s">
        <v>22</v>
      </c>
      <c r="I84" s="2"/>
      <c r="J84" s="2"/>
      <c r="K84" s="2"/>
      <c r="L84" s="2"/>
      <c r="M84" s="52">
        <v>2011</v>
      </c>
    </row>
    <row r="85" spans="1:14" ht="52.5" customHeight="1" x14ac:dyDescent="0.25">
      <c r="A85" s="10" t="s">
        <v>285</v>
      </c>
      <c r="B85" s="2" t="s">
        <v>16</v>
      </c>
      <c r="C85" s="2" t="s">
        <v>45</v>
      </c>
      <c r="D85" s="2" t="s">
        <v>286</v>
      </c>
      <c r="E85" s="2" t="s">
        <v>455</v>
      </c>
      <c r="F85" s="2" t="s">
        <v>2</v>
      </c>
      <c r="G85" s="2" t="s">
        <v>52</v>
      </c>
      <c r="H85" s="2" t="s">
        <v>22</v>
      </c>
      <c r="I85" s="2"/>
      <c r="J85" s="2"/>
      <c r="K85" s="2"/>
      <c r="L85" s="2"/>
      <c r="M85" s="52">
        <v>2011</v>
      </c>
    </row>
    <row r="86" spans="1:14" ht="54.75" customHeight="1" x14ac:dyDescent="0.25">
      <c r="A86" s="10" t="s">
        <v>287</v>
      </c>
      <c r="B86" s="2" t="s">
        <v>16</v>
      </c>
      <c r="C86" s="2" t="s">
        <v>45</v>
      </c>
      <c r="D86" s="2" t="s">
        <v>288</v>
      </c>
      <c r="E86" s="2" t="s">
        <v>455</v>
      </c>
      <c r="F86" s="2" t="s">
        <v>2</v>
      </c>
      <c r="G86" s="2" t="s">
        <v>52</v>
      </c>
      <c r="H86" s="2" t="s">
        <v>22</v>
      </c>
      <c r="I86" s="2"/>
      <c r="J86" s="2"/>
      <c r="K86" s="2"/>
      <c r="L86" s="2"/>
      <c r="M86" s="52">
        <v>2011</v>
      </c>
    </row>
    <row r="87" spans="1:14" ht="168.75" customHeight="1" x14ac:dyDescent="0.25">
      <c r="A87" s="10" t="s">
        <v>289</v>
      </c>
      <c r="B87" s="2" t="s">
        <v>16</v>
      </c>
      <c r="C87" s="2" t="s">
        <v>45</v>
      </c>
      <c r="D87" s="2" t="s">
        <v>290</v>
      </c>
      <c r="E87" s="2" t="s">
        <v>455</v>
      </c>
      <c r="F87" s="2" t="s">
        <v>2</v>
      </c>
      <c r="G87" s="2" t="s">
        <v>27</v>
      </c>
      <c r="H87" s="2" t="s">
        <v>22</v>
      </c>
      <c r="I87" s="2"/>
      <c r="J87" s="2" t="s">
        <v>28</v>
      </c>
      <c r="K87" s="2" t="s">
        <v>382</v>
      </c>
      <c r="L87" s="2"/>
      <c r="M87" s="52">
        <v>2011</v>
      </c>
    </row>
    <row r="88" spans="1:14" ht="60" x14ac:dyDescent="0.25">
      <c r="A88" s="10" t="s">
        <v>291</v>
      </c>
      <c r="B88" s="2" t="s">
        <v>16</v>
      </c>
      <c r="C88" s="2" t="s">
        <v>864</v>
      </c>
      <c r="D88" s="2" t="s">
        <v>102</v>
      </c>
      <c r="E88" s="2" t="s">
        <v>292</v>
      </c>
      <c r="F88" s="2" t="s">
        <v>2</v>
      </c>
      <c r="G88" s="2" t="s">
        <v>20</v>
      </c>
      <c r="H88" s="2" t="s">
        <v>293</v>
      </c>
      <c r="I88" s="2" t="s">
        <v>64</v>
      </c>
      <c r="J88" s="2"/>
      <c r="K88" s="2"/>
      <c r="L88" s="2"/>
      <c r="M88" s="52">
        <v>2011</v>
      </c>
      <c r="N88" s="2" t="s">
        <v>635</v>
      </c>
    </row>
    <row r="89" spans="1:14" ht="69" customHeight="1" x14ac:dyDescent="0.25">
      <c r="A89" s="10" t="s">
        <v>294</v>
      </c>
      <c r="B89" s="2" t="s">
        <v>16</v>
      </c>
      <c r="C89" s="2" t="s">
        <v>45</v>
      </c>
      <c r="D89" s="2" t="s">
        <v>295</v>
      </c>
      <c r="E89" s="2" t="s">
        <v>296</v>
      </c>
      <c r="F89" s="2" t="s">
        <v>2</v>
      </c>
      <c r="G89" s="2" t="s">
        <v>402</v>
      </c>
      <c r="H89" s="2" t="s">
        <v>297</v>
      </c>
      <c r="I89" s="2" t="s">
        <v>298</v>
      </c>
      <c r="J89" s="2"/>
      <c r="K89" s="2"/>
      <c r="L89" s="2"/>
      <c r="M89" s="52">
        <v>2011</v>
      </c>
      <c r="N89" s="2" t="s">
        <v>635</v>
      </c>
    </row>
    <row r="90" spans="1:14" ht="30" x14ac:dyDescent="0.25">
      <c r="A90" s="10" t="s">
        <v>299</v>
      </c>
      <c r="B90" s="2" t="s">
        <v>16</v>
      </c>
      <c r="C90" s="2" t="s">
        <v>45</v>
      </c>
      <c r="D90" s="2" t="s">
        <v>300</v>
      </c>
      <c r="E90" s="2" t="s">
        <v>301</v>
      </c>
      <c r="F90" s="2" t="s">
        <v>2</v>
      </c>
      <c r="G90" s="2" t="s">
        <v>27</v>
      </c>
      <c r="H90" s="2" t="s">
        <v>22</v>
      </c>
      <c r="I90" s="2"/>
      <c r="J90" s="2" t="s">
        <v>788</v>
      </c>
      <c r="K90" s="2"/>
      <c r="L90" s="2"/>
      <c r="M90" s="52">
        <v>2011</v>
      </c>
    </row>
    <row r="91" spans="1:14" ht="72.75" customHeight="1" x14ac:dyDescent="0.25">
      <c r="A91" s="10" t="s">
        <v>302</v>
      </c>
      <c r="B91" s="2" t="s">
        <v>16</v>
      </c>
      <c r="C91" s="2" t="s">
        <v>800</v>
      </c>
      <c r="D91" s="2" t="s">
        <v>278</v>
      </c>
      <c r="E91" s="2" t="s">
        <v>303</v>
      </c>
      <c r="F91" s="2" t="s">
        <v>2</v>
      </c>
      <c r="G91" s="2"/>
      <c r="H91" s="2"/>
      <c r="I91" s="2"/>
      <c r="J91" s="2"/>
      <c r="K91" s="2"/>
      <c r="L91" s="2" t="s">
        <v>304</v>
      </c>
      <c r="M91" s="52">
        <v>2011</v>
      </c>
    </row>
    <row r="92" spans="1:14" ht="51.75" customHeight="1" x14ac:dyDescent="0.25">
      <c r="A92" s="10" t="s">
        <v>305</v>
      </c>
      <c r="B92" s="2" t="s">
        <v>16</v>
      </c>
      <c r="C92" s="2" t="s">
        <v>45</v>
      </c>
      <c r="D92" s="2" t="s">
        <v>306</v>
      </c>
      <c r="E92" s="2" t="s">
        <v>307</v>
      </c>
      <c r="F92" s="2" t="s">
        <v>2</v>
      </c>
      <c r="G92" s="2" t="s">
        <v>27</v>
      </c>
      <c r="H92" s="2" t="s">
        <v>141</v>
      </c>
      <c r="I92" s="2"/>
      <c r="J92" s="2" t="s">
        <v>28</v>
      </c>
      <c r="K92" s="2" t="s">
        <v>313</v>
      </c>
      <c r="L92" s="2"/>
      <c r="M92" s="52">
        <v>2011</v>
      </c>
    </row>
    <row r="93" spans="1:14" ht="69.75" customHeight="1" x14ac:dyDescent="0.25">
      <c r="A93" s="10" t="s">
        <v>308</v>
      </c>
      <c r="B93" s="2" t="s">
        <v>16</v>
      </c>
      <c r="C93" s="2" t="s">
        <v>800</v>
      </c>
      <c r="D93" s="2" t="s">
        <v>278</v>
      </c>
      <c r="E93" s="2" t="s">
        <v>303</v>
      </c>
      <c r="F93" s="2" t="s">
        <v>2</v>
      </c>
      <c r="G93" s="2"/>
      <c r="H93" s="2"/>
      <c r="I93" s="2"/>
      <c r="J93" s="2"/>
      <c r="K93" s="2"/>
      <c r="L93" s="2" t="s">
        <v>304</v>
      </c>
      <c r="M93" s="52">
        <v>2011</v>
      </c>
    </row>
    <row r="94" spans="1:14" ht="30" x14ac:dyDescent="0.25">
      <c r="A94" s="57" t="s">
        <v>309</v>
      </c>
      <c r="B94" s="2" t="s">
        <v>310</v>
      </c>
      <c r="C94" s="58" t="s">
        <v>45</v>
      </c>
      <c r="D94" s="2" t="s">
        <v>311</v>
      </c>
      <c r="E94" s="2" t="s">
        <v>312</v>
      </c>
      <c r="F94" s="2" t="s">
        <v>2</v>
      </c>
      <c r="G94" s="2" t="s">
        <v>27</v>
      </c>
      <c r="H94" s="2" t="s">
        <v>22</v>
      </c>
      <c r="I94" s="2"/>
      <c r="J94" s="2" t="s">
        <v>28</v>
      </c>
      <c r="K94" s="2" t="s">
        <v>313</v>
      </c>
      <c r="L94" s="2"/>
      <c r="M94" s="52">
        <v>2012</v>
      </c>
    </row>
    <row r="95" spans="1:14" ht="116.25" customHeight="1" x14ac:dyDescent="0.25">
      <c r="A95" s="57" t="s">
        <v>314</v>
      </c>
      <c r="B95" s="2" t="s">
        <v>310</v>
      </c>
      <c r="C95" s="58" t="s">
        <v>727</v>
      </c>
      <c r="D95" s="2" t="s">
        <v>315</v>
      </c>
      <c r="E95" s="2" t="s">
        <v>316</v>
      </c>
      <c r="F95" s="2" t="s">
        <v>2</v>
      </c>
      <c r="G95" s="2" t="s">
        <v>27</v>
      </c>
      <c r="H95" s="2" t="s">
        <v>269</v>
      </c>
      <c r="I95" s="2"/>
      <c r="J95" s="2" t="s">
        <v>192</v>
      </c>
      <c r="K95" s="2"/>
      <c r="L95" s="2"/>
      <c r="M95" s="52">
        <v>2012</v>
      </c>
    </row>
    <row r="96" spans="1:14" ht="77.25" customHeight="1" x14ac:dyDescent="0.25">
      <c r="A96" s="57" t="s">
        <v>317</v>
      </c>
      <c r="B96" s="2" t="s">
        <v>310</v>
      </c>
      <c r="C96" s="2" t="s">
        <v>870</v>
      </c>
      <c r="D96" s="2" t="s">
        <v>318</v>
      </c>
      <c r="E96" s="2" t="s">
        <v>319</v>
      </c>
      <c r="F96" s="2" t="s">
        <v>2</v>
      </c>
      <c r="G96" s="2" t="s">
        <v>27</v>
      </c>
      <c r="H96" s="2" t="s">
        <v>71</v>
      </c>
      <c r="I96" s="2"/>
      <c r="J96" s="2" t="s">
        <v>35</v>
      </c>
      <c r="K96" s="2"/>
      <c r="L96" s="2"/>
      <c r="M96" s="52">
        <v>2012</v>
      </c>
    </row>
    <row r="97" spans="1:14" ht="105.75" customHeight="1" x14ac:dyDescent="0.25">
      <c r="A97" s="57" t="s">
        <v>320</v>
      </c>
      <c r="B97" s="2" t="s">
        <v>310</v>
      </c>
      <c r="C97" s="58" t="s">
        <v>801</v>
      </c>
      <c r="D97" s="2" t="s">
        <v>321</v>
      </c>
      <c r="E97" s="2" t="s">
        <v>322</v>
      </c>
      <c r="F97" s="2" t="s">
        <v>2</v>
      </c>
      <c r="G97" s="2" t="s">
        <v>27</v>
      </c>
      <c r="H97" s="2" t="s">
        <v>323</v>
      </c>
      <c r="I97" s="2"/>
      <c r="J97" s="2" t="s">
        <v>28</v>
      </c>
      <c r="K97" s="2" t="s">
        <v>224</v>
      </c>
      <c r="L97" s="2"/>
      <c r="M97" s="52">
        <v>2012</v>
      </c>
    </row>
    <row r="98" spans="1:14" ht="66.75" customHeight="1" x14ac:dyDescent="0.25">
      <c r="A98" s="57" t="s">
        <v>324</v>
      </c>
      <c r="B98" s="2" t="s">
        <v>310</v>
      </c>
      <c r="C98" s="58" t="s">
        <v>863</v>
      </c>
      <c r="D98" s="2" t="s">
        <v>325</v>
      </c>
      <c r="E98" s="2" t="s">
        <v>326</v>
      </c>
      <c r="F98" s="2" t="s">
        <v>2</v>
      </c>
      <c r="G98" s="2" t="s">
        <v>20</v>
      </c>
      <c r="H98" s="2" t="s">
        <v>71</v>
      </c>
      <c r="I98" s="2" t="s">
        <v>217</v>
      </c>
      <c r="J98" s="2"/>
      <c r="K98" s="2"/>
      <c r="L98" s="2"/>
      <c r="M98" s="52">
        <v>2012</v>
      </c>
      <c r="N98" s="2" t="s">
        <v>635</v>
      </c>
    </row>
    <row r="99" spans="1:14" ht="60" x14ac:dyDescent="0.25">
      <c r="A99" s="57" t="s">
        <v>327</v>
      </c>
      <c r="B99" s="2" t="s">
        <v>310</v>
      </c>
      <c r="C99" s="2" t="s">
        <v>880</v>
      </c>
      <c r="D99" s="2" t="s">
        <v>328</v>
      </c>
      <c r="E99" s="2" t="s">
        <v>329</v>
      </c>
      <c r="F99" s="2" t="s">
        <v>2</v>
      </c>
      <c r="G99" s="2" t="s">
        <v>402</v>
      </c>
      <c r="H99" s="2" t="s">
        <v>140</v>
      </c>
      <c r="I99" s="2" t="s">
        <v>483</v>
      </c>
      <c r="J99" s="2"/>
      <c r="K99" s="2"/>
      <c r="L99" s="2"/>
      <c r="M99" s="52">
        <v>2012</v>
      </c>
      <c r="N99" s="2" t="s">
        <v>21</v>
      </c>
    </row>
    <row r="100" spans="1:14" ht="144.75" customHeight="1" x14ac:dyDescent="0.25">
      <c r="A100" s="57" t="s">
        <v>330</v>
      </c>
      <c r="B100" s="2" t="s">
        <v>331</v>
      </c>
      <c r="C100" s="58" t="s">
        <v>866</v>
      </c>
      <c r="D100" s="2" t="s">
        <v>332</v>
      </c>
      <c r="E100" s="2" t="s">
        <v>333</v>
      </c>
      <c r="F100" s="2" t="s">
        <v>2</v>
      </c>
      <c r="G100" s="2" t="s">
        <v>20</v>
      </c>
      <c r="H100" s="2" t="s">
        <v>22</v>
      </c>
      <c r="I100" s="2" t="s">
        <v>39</v>
      </c>
      <c r="J100" s="2"/>
      <c r="K100" s="2"/>
      <c r="L100" s="2"/>
      <c r="M100" s="52">
        <v>2012</v>
      </c>
      <c r="N100" s="2" t="s">
        <v>635</v>
      </c>
    </row>
    <row r="101" spans="1:14" ht="91.5" customHeight="1" x14ac:dyDescent="0.25">
      <c r="A101" s="57" t="s">
        <v>383</v>
      </c>
      <c r="B101" s="2" t="s">
        <v>310</v>
      </c>
      <c r="C101" s="58" t="s">
        <v>881</v>
      </c>
      <c r="D101" s="2" t="s">
        <v>384</v>
      </c>
      <c r="E101" s="2" t="s">
        <v>385</v>
      </c>
      <c r="F101" s="2" t="s">
        <v>2</v>
      </c>
      <c r="G101" s="2" t="s">
        <v>27</v>
      </c>
      <c r="H101" s="2" t="s">
        <v>22</v>
      </c>
      <c r="I101" s="2"/>
      <c r="J101" s="2" t="s">
        <v>35</v>
      </c>
      <c r="K101" s="2"/>
      <c r="L101" s="2"/>
      <c r="M101" s="52">
        <v>2012</v>
      </c>
    </row>
    <row r="102" spans="1:14" ht="60" x14ac:dyDescent="0.25">
      <c r="A102" s="57" t="s">
        <v>334</v>
      </c>
      <c r="B102" s="2" t="s">
        <v>24</v>
      </c>
      <c r="C102" s="2" t="s">
        <v>862</v>
      </c>
      <c r="D102" s="2" t="s">
        <v>70</v>
      </c>
      <c r="E102" s="2" t="s">
        <v>335</v>
      </c>
      <c r="F102" s="2" t="s">
        <v>2</v>
      </c>
      <c r="G102" s="2" t="s">
        <v>20</v>
      </c>
      <c r="H102" s="2" t="s">
        <v>336</v>
      </c>
      <c r="I102" s="2" t="s">
        <v>373</v>
      </c>
      <c r="J102" s="2"/>
      <c r="K102" s="2"/>
      <c r="L102" s="2"/>
      <c r="M102" s="52">
        <v>2012</v>
      </c>
      <c r="N102" s="2" t="s">
        <v>635</v>
      </c>
    </row>
    <row r="103" spans="1:14" ht="106.5" customHeight="1" x14ac:dyDescent="0.25">
      <c r="A103" s="57" t="s">
        <v>337</v>
      </c>
      <c r="B103" s="2" t="s">
        <v>24</v>
      </c>
      <c r="C103" s="2" t="s">
        <v>45</v>
      </c>
      <c r="D103" s="2" t="s">
        <v>338</v>
      </c>
      <c r="E103" s="2" t="s">
        <v>339</v>
      </c>
      <c r="F103" s="2" t="s">
        <v>2</v>
      </c>
      <c r="G103" s="2" t="s">
        <v>27</v>
      </c>
      <c r="H103" s="2" t="s">
        <v>22</v>
      </c>
      <c r="I103" s="2"/>
      <c r="J103" s="2" t="s">
        <v>28</v>
      </c>
      <c r="K103" s="2" t="s">
        <v>393</v>
      </c>
      <c r="L103" s="2"/>
      <c r="M103" s="52">
        <v>2012</v>
      </c>
    </row>
    <row r="104" spans="1:14" ht="57" customHeight="1" x14ac:dyDescent="0.25">
      <c r="A104" s="57" t="s">
        <v>340</v>
      </c>
      <c r="B104" s="2" t="s">
        <v>24</v>
      </c>
      <c r="C104" s="2" t="s">
        <v>864</v>
      </c>
      <c r="D104" s="2" t="s">
        <v>341</v>
      </c>
      <c r="E104" s="2" t="s">
        <v>342</v>
      </c>
      <c r="F104" s="2" t="s">
        <v>2</v>
      </c>
      <c r="G104" s="2" t="s">
        <v>52</v>
      </c>
      <c r="H104" s="2" t="s">
        <v>133</v>
      </c>
      <c r="I104" s="2"/>
      <c r="J104" s="2"/>
      <c r="K104" s="2"/>
      <c r="L104" s="2"/>
      <c r="M104" s="52">
        <v>2012</v>
      </c>
    </row>
    <row r="105" spans="1:14" ht="30" x14ac:dyDescent="0.25">
      <c r="A105" s="57" t="s">
        <v>343</v>
      </c>
      <c r="B105" s="2" t="s">
        <v>24</v>
      </c>
      <c r="C105" s="2" t="s">
        <v>869</v>
      </c>
      <c r="D105" s="2" t="s">
        <v>344</v>
      </c>
      <c r="E105" s="2" t="s">
        <v>345</v>
      </c>
      <c r="F105" s="2" t="s">
        <v>2</v>
      </c>
      <c r="G105" s="2" t="s">
        <v>27</v>
      </c>
      <c r="H105" s="2" t="s">
        <v>34</v>
      </c>
      <c r="I105" s="2"/>
      <c r="J105" s="2" t="s">
        <v>35</v>
      </c>
      <c r="K105" s="2"/>
      <c r="L105" s="2"/>
      <c r="M105" s="52">
        <v>2012</v>
      </c>
    </row>
    <row r="106" spans="1:14" ht="51" customHeight="1" x14ac:dyDescent="0.25">
      <c r="A106" s="57" t="s">
        <v>346</v>
      </c>
      <c r="B106" s="2" t="s">
        <v>24</v>
      </c>
      <c r="C106" s="2" t="s">
        <v>897</v>
      </c>
      <c r="D106" s="2" t="s">
        <v>347</v>
      </c>
      <c r="E106" s="2" t="s">
        <v>348</v>
      </c>
      <c r="F106" s="2" t="s">
        <v>2</v>
      </c>
      <c r="G106" s="2" t="s">
        <v>20</v>
      </c>
      <c r="H106" s="2" t="s">
        <v>71</v>
      </c>
      <c r="I106" s="2" t="s">
        <v>133</v>
      </c>
      <c r="J106" s="2"/>
      <c r="K106" s="2"/>
      <c r="L106" s="2"/>
      <c r="M106" s="52">
        <v>2012</v>
      </c>
      <c r="N106" s="2" t="s">
        <v>635</v>
      </c>
    </row>
    <row r="107" spans="1:14" ht="46.5" customHeight="1" x14ac:dyDescent="0.25">
      <c r="A107" s="57" t="s">
        <v>349</v>
      </c>
      <c r="B107" s="2" t="s">
        <v>24</v>
      </c>
      <c r="C107" s="2" t="s">
        <v>45</v>
      </c>
      <c r="D107" s="2" t="s">
        <v>350</v>
      </c>
      <c r="E107" s="2" t="s">
        <v>351</v>
      </c>
      <c r="F107" s="2" t="s">
        <v>2</v>
      </c>
      <c r="G107" s="2" t="s">
        <v>27</v>
      </c>
      <c r="H107" s="2" t="s">
        <v>22</v>
      </c>
      <c r="I107" s="2"/>
      <c r="J107" s="2" t="s">
        <v>28</v>
      </c>
      <c r="K107" s="2" t="s">
        <v>313</v>
      </c>
      <c r="L107" s="2"/>
      <c r="M107" s="52">
        <v>2012</v>
      </c>
    </row>
    <row r="108" spans="1:14" ht="60" x14ac:dyDescent="0.25">
      <c r="A108" s="57" t="s">
        <v>352</v>
      </c>
      <c r="B108" s="2" t="s">
        <v>24</v>
      </c>
      <c r="C108" s="2" t="s">
        <v>862</v>
      </c>
      <c r="D108" s="2" t="s">
        <v>353</v>
      </c>
      <c r="E108" s="2" t="s">
        <v>354</v>
      </c>
      <c r="F108" s="2" t="s">
        <v>2</v>
      </c>
      <c r="G108" s="2" t="s">
        <v>20</v>
      </c>
      <c r="H108" s="2" t="s">
        <v>217</v>
      </c>
      <c r="I108" s="2" t="s">
        <v>53</v>
      </c>
      <c r="J108" s="2"/>
      <c r="K108" s="2"/>
      <c r="L108" s="2"/>
      <c r="M108" s="52">
        <v>2012</v>
      </c>
      <c r="N108" s="2" t="s">
        <v>635</v>
      </c>
    </row>
    <row r="109" spans="1:14" ht="62.25" customHeight="1" x14ac:dyDescent="0.25">
      <c r="A109" s="57" t="s">
        <v>374</v>
      </c>
      <c r="B109" s="2" t="s">
        <v>24</v>
      </c>
      <c r="C109" s="2" t="s">
        <v>882</v>
      </c>
      <c r="D109" s="2" t="s">
        <v>375</v>
      </c>
      <c r="E109" s="2" t="s">
        <v>376</v>
      </c>
      <c r="F109" s="2" t="s">
        <v>2</v>
      </c>
      <c r="G109" s="2" t="s">
        <v>27</v>
      </c>
      <c r="H109" s="2" t="s">
        <v>22</v>
      </c>
      <c r="I109" s="2"/>
      <c r="J109" s="2" t="s">
        <v>28</v>
      </c>
      <c r="K109" s="2" t="s">
        <v>410</v>
      </c>
      <c r="L109" s="2"/>
      <c r="M109" s="52">
        <v>2012</v>
      </c>
    </row>
    <row r="110" spans="1:14" ht="86.25" customHeight="1" x14ac:dyDescent="0.25">
      <c r="A110" s="57" t="s">
        <v>386</v>
      </c>
      <c r="B110" s="2" t="s">
        <v>24</v>
      </c>
      <c r="C110" s="2" t="s">
        <v>878</v>
      </c>
      <c r="D110" s="2" t="s">
        <v>387</v>
      </c>
      <c r="E110" s="2" t="s">
        <v>388</v>
      </c>
      <c r="F110" s="2" t="s">
        <v>2</v>
      </c>
      <c r="G110" s="2" t="s">
        <v>20</v>
      </c>
      <c r="H110" s="2" t="s">
        <v>141</v>
      </c>
      <c r="I110" s="2" t="s">
        <v>141</v>
      </c>
      <c r="J110" s="2"/>
      <c r="K110" s="2"/>
      <c r="L110" s="2"/>
      <c r="M110" s="52">
        <v>2012</v>
      </c>
      <c r="N110" s="2" t="s">
        <v>637</v>
      </c>
    </row>
    <row r="111" spans="1:14" ht="45" x14ac:dyDescent="0.25">
      <c r="A111" s="57" t="s">
        <v>355</v>
      </c>
      <c r="B111" s="2" t="s">
        <v>16</v>
      </c>
      <c r="C111" s="2" t="s">
        <v>862</v>
      </c>
      <c r="D111" s="2" t="s">
        <v>165</v>
      </c>
      <c r="E111" s="2" t="s">
        <v>356</v>
      </c>
      <c r="F111" s="2" t="s">
        <v>2</v>
      </c>
      <c r="G111" s="2" t="s">
        <v>20</v>
      </c>
      <c r="H111" s="2" t="s">
        <v>71</v>
      </c>
      <c r="I111" s="2" t="s">
        <v>39</v>
      </c>
      <c r="J111" s="2"/>
      <c r="K111" s="2"/>
      <c r="L111" s="2"/>
      <c r="M111" s="52">
        <v>2012</v>
      </c>
      <c r="N111" s="2" t="s">
        <v>635</v>
      </c>
    </row>
    <row r="112" spans="1:14" ht="242.25" customHeight="1" x14ac:dyDescent="0.25">
      <c r="A112" s="57" t="s">
        <v>357</v>
      </c>
      <c r="B112" s="2" t="s">
        <v>16</v>
      </c>
      <c r="C112" s="2" t="s">
        <v>45</v>
      </c>
      <c r="D112" s="2" t="s">
        <v>358</v>
      </c>
      <c r="E112" s="2" t="s">
        <v>359</v>
      </c>
      <c r="F112" s="2" t="s">
        <v>2</v>
      </c>
      <c r="G112" s="2" t="s">
        <v>27</v>
      </c>
      <c r="H112" s="2" t="s">
        <v>21</v>
      </c>
      <c r="I112" s="2"/>
      <c r="J112" s="2" t="s">
        <v>28</v>
      </c>
      <c r="K112" s="2" t="s">
        <v>381</v>
      </c>
      <c r="L112" s="2" t="s">
        <v>360</v>
      </c>
      <c r="M112" s="52">
        <v>2012</v>
      </c>
    </row>
    <row r="113" spans="1:14" ht="71.25" customHeight="1" x14ac:dyDescent="0.25">
      <c r="A113" s="57" t="s">
        <v>361</v>
      </c>
      <c r="B113" s="2" t="s">
        <v>16</v>
      </c>
      <c r="C113" s="2" t="s">
        <v>549</v>
      </c>
      <c r="D113" s="2" t="s">
        <v>82</v>
      </c>
      <c r="E113" s="2" t="s">
        <v>362</v>
      </c>
      <c r="F113" s="2" t="s">
        <v>2</v>
      </c>
      <c r="G113" s="2" t="s">
        <v>52</v>
      </c>
      <c r="H113" s="2" t="s">
        <v>53</v>
      </c>
      <c r="I113" s="2"/>
      <c r="J113" s="2"/>
      <c r="K113" s="2"/>
      <c r="L113" s="2"/>
      <c r="M113" s="52">
        <v>2012</v>
      </c>
    </row>
    <row r="114" spans="1:14" ht="73.5" customHeight="1" x14ac:dyDescent="0.25">
      <c r="A114" s="57" t="s">
        <v>363</v>
      </c>
      <c r="B114" s="2" t="s">
        <v>16</v>
      </c>
      <c r="C114" s="2" t="s">
        <v>548</v>
      </c>
      <c r="D114" s="2" t="s">
        <v>105</v>
      </c>
      <c r="E114" s="2" t="s">
        <v>364</v>
      </c>
      <c r="F114" s="2" t="s">
        <v>2</v>
      </c>
      <c r="G114" s="2"/>
      <c r="H114" s="2"/>
      <c r="I114" s="2"/>
      <c r="J114" s="2"/>
      <c r="K114" s="2"/>
      <c r="L114" s="2" t="s">
        <v>712</v>
      </c>
      <c r="M114" s="52">
        <v>2012</v>
      </c>
      <c r="N114" s="2" t="s">
        <v>635</v>
      </c>
    </row>
    <row r="115" spans="1:14" ht="57.75" customHeight="1" x14ac:dyDescent="0.25">
      <c r="A115" s="57" t="s">
        <v>365</v>
      </c>
      <c r="B115" s="2" t="s">
        <v>16</v>
      </c>
      <c r="C115" s="2" t="s">
        <v>549</v>
      </c>
      <c r="D115" s="2" t="s">
        <v>82</v>
      </c>
      <c r="E115" s="2" t="s">
        <v>366</v>
      </c>
      <c r="F115" s="2" t="s">
        <v>2</v>
      </c>
      <c r="G115" s="2" t="s">
        <v>52</v>
      </c>
      <c r="H115" s="2" t="s">
        <v>367</v>
      </c>
      <c r="I115" s="2"/>
      <c r="J115" s="2"/>
      <c r="K115" s="2"/>
      <c r="L115" s="2"/>
      <c r="M115" s="52">
        <v>2012</v>
      </c>
    </row>
    <row r="116" spans="1:14" ht="92.25" customHeight="1" x14ac:dyDescent="0.25">
      <c r="A116" s="57" t="s">
        <v>368</v>
      </c>
      <c r="B116" s="2" t="s">
        <v>16</v>
      </c>
      <c r="C116" s="2" t="s">
        <v>548</v>
      </c>
      <c r="D116" s="2" t="s">
        <v>105</v>
      </c>
      <c r="E116" s="2" t="s">
        <v>364</v>
      </c>
      <c r="F116" s="2" t="s">
        <v>33</v>
      </c>
      <c r="G116" s="2" t="s">
        <v>20</v>
      </c>
      <c r="H116" s="2" t="s">
        <v>34</v>
      </c>
      <c r="I116" s="2" t="s">
        <v>630</v>
      </c>
      <c r="J116" s="2"/>
      <c r="K116" s="2"/>
      <c r="L116" s="2" t="s">
        <v>448</v>
      </c>
      <c r="M116" s="52">
        <v>2012</v>
      </c>
      <c r="N116" s="2" t="s">
        <v>639</v>
      </c>
    </row>
    <row r="117" spans="1:14" ht="78.75" customHeight="1" x14ac:dyDescent="0.25">
      <c r="A117" s="57" t="s">
        <v>369</v>
      </c>
      <c r="B117" s="2" t="s">
        <v>16</v>
      </c>
      <c r="C117" s="2" t="s">
        <v>890</v>
      </c>
      <c r="D117" s="2" t="s">
        <v>109</v>
      </c>
      <c r="E117" s="2" t="s">
        <v>370</v>
      </c>
      <c r="F117" s="2" t="s">
        <v>2</v>
      </c>
      <c r="G117" s="2" t="s">
        <v>20</v>
      </c>
      <c r="H117" s="2" t="s">
        <v>34</v>
      </c>
      <c r="I117" s="2" t="s">
        <v>484</v>
      </c>
      <c r="J117" s="2"/>
      <c r="K117" s="2"/>
      <c r="L117" s="2"/>
      <c r="M117" s="52">
        <v>2012</v>
      </c>
      <c r="N117" s="2" t="s">
        <v>635</v>
      </c>
    </row>
    <row r="118" spans="1:14" ht="84.75" customHeight="1" x14ac:dyDescent="0.25">
      <c r="A118" s="57" t="s">
        <v>379</v>
      </c>
      <c r="B118" s="2" t="s">
        <v>16</v>
      </c>
      <c r="C118" s="2" t="s">
        <v>549</v>
      </c>
      <c r="D118" s="2" t="s">
        <v>82</v>
      </c>
      <c r="E118" s="2" t="s">
        <v>380</v>
      </c>
      <c r="F118" s="2" t="s">
        <v>2</v>
      </c>
      <c r="G118" s="2" t="s">
        <v>52</v>
      </c>
      <c r="H118" s="2" t="s">
        <v>133</v>
      </c>
      <c r="I118" s="2"/>
      <c r="J118" s="2"/>
      <c r="K118" s="2"/>
      <c r="L118" s="2"/>
      <c r="M118" s="52">
        <v>2012</v>
      </c>
    </row>
    <row r="119" spans="1:14" ht="60" x14ac:dyDescent="0.25">
      <c r="A119" s="57" t="s">
        <v>389</v>
      </c>
      <c r="B119" s="2" t="s">
        <v>16</v>
      </c>
      <c r="C119" s="2" t="s">
        <v>879</v>
      </c>
      <c r="D119" s="2" t="s">
        <v>281</v>
      </c>
      <c r="E119" s="2" t="s">
        <v>390</v>
      </c>
      <c r="F119" s="2" t="s">
        <v>2</v>
      </c>
      <c r="G119" s="2" t="s">
        <v>27</v>
      </c>
      <c r="H119" s="2" t="s">
        <v>441</v>
      </c>
      <c r="I119" s="2"/>
      <c r="J119" s="2" t="s">
        <v>35</v>
      </c>
      <c r="K119" s="2"/>
      <c r="L119" s="2" t="s">
        <v>543</v>
      </c>
      <c r="M119" s="52">
        <v>2012</v>
      </c>
    </row>
    <row r="120" spans="1:14" ht="75" x14ac:dyDescent="0.25">
      <c r="A120" s="57" t="s">
        <v>391</v>
      </c>
      <c r="B120" s="2" t="s">
        <v>16</v>
      </c>
      <c r="C120" s="2" t="s">
        <v>549</v>
      </c>
      <c r="D120" s="2" t="s">
        <v>82</v>
      </c>
      <c r="E120" s="2" t="s">
        <v>392</v>
      </c>
      <c r="F120" s="2" t="s">
        <v>2</v>
      </c>
      <c r="G120" s="2" t="s">
        <v>27</v>
      </c>
      <c r="H120" s="2" t="s">
        <v>34</v>
      </c>
      <c r="I120" s="2"/>
      <c r="J120" s="2" t="s">
        <v>28</v>
      </c>
      <c r="K120" s="2" t="s">
        <v>721</v>
      </c>
      <c r="L120" s="2"/>
      <c r="M120" s="52">
        <v>2012</v>
      </c>
    </row>
    <row r="121" spans="1:14" ht="60" x14ac:dyDescent="0.25">
      <c r="A121" s="10" t="s">
        <v>400</v>
      </c>
      <c r="B121" s="2" t="s">
        <v>16</v>
      </c>
      <c r="C121" s="2" t="s">
        <v>898</v>
      </c>
      <c r="D121" s="2" t="s">
        <v>399</v>
      </c>
      <c r="E121" s="2" t="s">
        <v>401</v>
      </c>
      <c r="F121" s="2" t="s">
        <v>2</v>
      </c>
      <c r="G121" s="2" t="s">
        <v>402</v>
      </c>
      <c r="H121" s="2" t="s">
        <v>432</v>
      </c>
      <c r="I121" s="2" t="s">
        <v>53</v>
      </c>
      <c r="J121" s="2"/>
      <c r="K121" s="2"/>
      <c r="L121" s="2"/>
      <c r="M121" s="52">
        <v>2013</v>
      </c>
      <c r="N121" s="2" t="s">
        <v>635</v>
      </c>
    </row>
    <row r="122" spans="1:14" ht="120" x14ac:dyDescent="0.25">
      <c r="A122" s="10" t="s">
        <v>403</v>
      </c>
      <c r="B122" s="2" t="s">
        <v>16</v>
      </c>
      <c r="C122" s="2" t="s">
        <v>548</v>
      </c>
      <c r="D122" s="2" t="s">
        <v>105</v>
      </c>
      <c r="E122" s="2" t="s">
        <v>407</v>
      </c>
      <c r="F122" s="2" t="s">
        <v>2</v>
      </c>
      <c r="G122" s="2" t="s">
        <v>406</v>
      </c>
      <c r="H122" s="2" t="s">
        <v>441</v>
      </c>
      <c r="I122" s="2" t="s">
        <v>441</v>
      </c>
      <c r="J122" s="2"/>
      <c r="K122" s="2"/>
      <c r="L122" s="2" t="s">
        <v>408</v>
      </c>
      <c r="M122" s="52">
        <v>2013</v>
      </c>
      <c r="N122" s="2" t="s">
        <v>637</v>
      </c>
    </row>
    <row r="123" spans="1:14" ht="75" x14ac:dyDescent="0.25">
      <c r="A123" s="10" t="s">
        <v>404</v>
      </c>
      <c r="B123" s="2" t="s">
        <v>16</v>
      </c>
      <c r="C123" s="2" t="s">
        <v>548</v>
      </c>
      <c r="D123" s="2" t="s">
        <v>105</v>
      </c>
      <c r="E123" s="2" t="s">
        <v>442</v>
      </c>
      <c r="F123" s="2" t="s">
        <v>2</v>
      </c>
      <c r="G123" s="2" t="s">
        <v>27</v>
      </c>
      <c r="H123" s="2" t="s">
        <v>34</v>
      </c>
      <c r="I123" s="2"/>
      <c r="J123" s="2" t="s">
        <v>903</v>
      </c>
      <c r="K123" s="2"/>
      <c r="L123" s="2" t="s">
        <v>450</v>
      </c>
      <c r="M123" s="52">
        <v>2013</v>
      </c>
    </row>
    <row r="124" spans="1:14" ht="60" x14ac:dyDescent="0.25">
      <c r="A124" s="10" t="s">
        <v>405</v>
      </c>
      <c r="B124" s="2" t="s">
        <v>16</v>
      </c>
      <c r="C124" s="2" t="s">
        <v>890</v>
      </c>
      <c r="D124" s="2" t="s">
        <v>251</v>
      </c>
      <c r="E124" s="2" t="s">
        <v>409</v>
      </c>
      <c r="F124" s="2" t="s">
        <v>2</v>
      </c>
      <c r="G124" s="2" t="s">
        <v>20</v>
      </c>
      <c r="H124" s="2" t="s">
        <v>34</v>
      </c>
      <c r="I124" s="2" t="s">
        <v>447</v>
      </c>
      <c r="J124" s="2"/>
      <c r="K124" s="2"/>
      <c r="L124" s="2"/>
      <c r="M124" s="52">
        <v>2013</v>
      </c>
      <c r="N124" s="2" t="s">
        <v>635</v>
      </c>
    </row>
    <row r="125" spans="1:14" ht="60" x14ac:dyDescent="0.25">
      <c r="A125" s="10" t="s">
        <v>412</v>
      </c>
      <c r="B125" s="2" t="s">
        <v>16</v>
      </c>
      <c r="C125" s="2" t="s">
        <v>864</v>
      </c>
      <c r="D125" s="2" t="s">
        <v>102</v>
      </c>
      <c r="E125" s="2" t="s">
        <v>431</v>
      </c>
      <c r="F125" s="2" t="s">
        <v>2</v>
      </c>
      <c r="G125" s="2" t="s">
        <v>20</v>
      </c>
      <c r="H125" s="2" t="s">
        <v>144</v>
      </c>
      <c r="I125" s="2" t="s">
        <v>115</v>
      </c>
      <c r="J125" s="2"/>
      <c r="K125" s="2"/>
      <c r="L125" s="2"/>
      <c r="M125" s="52">
        <v>2013</v>
      </c>
      <c r="N125" s="2" t="s">
        <v>635</v>
      </c>
    </row>
    <row r="126" spans="1:14" ht="45" x14ac:dyDescent="0.25">
      <c r="A126" s="10" t="s">
        <v>411</v>
      </c>
      <c r="B126" s="2" t="s">
        <v>168</v>
      </c>
      <c r="C126" s="2" t="s">
        <v>548</v>
      </c>
      <c r="D126" s="2" t="s">
        <v>464</v>
      </c>
      <c r="E126" s="2" t="s">
        <v>430</v>
      </c>
      <c r="F126" s="2" t="s">
        <v>2</v>
      </c>
      <c r="G126" s="2"/>
      <c r="H126" s="2"/>
      <c r="I126" s="2"/>
      <c r="J126" s="2"/>
      <c r="K126" s="2"/>
      <c r="L126" s="2" t="s">
        <v>950</v>
      </c>
      <c r="M126" s="52">
        <v>2013</v>
      </c>
      <c r="N126" s="2" t="s">
        <v>635</v>
      </c>
    </row>
    <row r="127" spans="1:14" ht="30" x14ac:dyDescent="0.25">
      <c r="A127" s="10" t="s">
        <v>504</v>
      </c>
      <c r="B127" s="2" t="s">
        <v>16</v>
      </c>
      <c r="C127" s="2" t="s">
        <v>802</v>
      </c>
      <c r="D127" s="2" t="s">
        <v>507</v>
      </c>
      <c r="E127" s="2" t="s">
        <v>508</v>
      </c>
      <c r="F127" s="2" t="s">
        <v>19</v>
      </c>
      <c r="G127" s="2" t="s">
        <v>20</v>
      </c>
      <c r="H127" s="2" t="s">
        <v>217</v>
      </c>
      <c r="I127" s="2" t="s">
        <v>22</v>
      </c>
      <c r="M127" s="52">
        <v>2013</v>
      </c>
      <c r="N127" s="2" t="s">
        <v>635</v>
      </c>
    </row>
    <row r="128" spans="1:14" ht="75" x14ac:dyDescent="0.25">
      <c r="A128" s="10" t="s">
        <v>462</v>
      </c>
      <c r="B128" s="2" t="s">
        <v>168</v>
      </c>
      <c r="C128" s="2" t="s">
        <v>548</v>
      </c>
      <c r="D128" s="52" t="s">
        <v>464</v>
      </c>
      <c r="E128" s="52" t="s">
        <v>473</v>
      </c>
      <c r="F128" s="52" t="s">
        <v>2</v>
      </c>
      <c r="G128" s="52" t="s">
        <v>20</v>
      </c>
      <c r="H128" s="2" t="s">
        <v>22</v>
      </c>
      <c r="I128" s="2" t="s">
        <v>718</v>
      </c>
      <c r="L128" s="52" t="s">
        <v>715</v>
      </c>
      <c r="M128" s="52">
        <v>2013</v>
      </c>
      <c r="N128" s="2" t="s">
        <v>639</v>
      </c>
    </row>
    <row r="129" spans="1:14" ht="60" x14ac:dyDescent="0.25">
      <c r="A129" s="10" t="s">
        <v>463</v>
      </c>
      <c r="B129" s="2" t="s">
        <v>16</v>
      </c>
      <c r="C129" s="52" t="s">
        <v>883</v>
      </c>
      <c r="D129" s="52" t="s">
        <v>471</v>
      </c>
      <c r="E129" s="52" t="s">
        <v>475</v>
      </c>
      <c r="F129" s="52" t="s">
        <v>2</v>
      </c>
      <c r="G129" s="52" t="s">
        <v>20</v>
      </c>
      <c r="H129" s="52" t="s">
        <v>64</v>
      </c>
      <c r="I129" s="52" t="s">
        <v>100</v>
      </c>
      <c r="M129" s="52">
        <v>2013</v>
      </c>
      <c r="N129" s="2" t="s">
        <v>635</v>
      </c>
    </row>
    <row r="130" spans="1:14" ht="60" x14ac:dyDescent="0.25">
      <c r="A130" s="10" t="s">
        <v>505</v>
      </c>
      <c r="B130" s="2" t="s">
        <v>525</v>
      </c>
      <c r="C130" s="2" t="s">
        <v>890</v>
      </c>
      <c r="D130" s="52" t="s">
        <v>251</v>
      </c>
      <c r="E130" s="2" t="s">
        <v>510</v>
      </c>
      <c r="F130" s="52" t="s">
        <v>2</v>
      </c>
      <c r="G130" s="52" t="s">
        <v>20</v>
      </c>
      <c r="H130" s="2" t="s">
        <v>34</v>
      </c>
      <c r="I130" s="2" t="s">
        <v>71</v>
      </c>
      <c r="M130" s="52">
        <v>2013</v>
      </c>
      <c r="N130" s="2" t="s">
        <v>635</v>
      </c>
    </row>
    <row r="131" spans="1:14" ht="45" x14ac:dyDescent="0.25">
      <c r="A131" s="10" t="s">
        <v>506</v>
      </c>
      <c r="B131" s="2" t="s">
        <v>525</v>
      </c>
      <c r="C131" s="2" t="s">
        <v>862</v>
      </c>
      <c r="D131" s="52" t="s">
        <v>165</v>
      </c>
      <c r="E131" s="2" t="s">
        <v>511</v>
      </c>
      <c r="F131" s="52" t="s">
        <v>2</v>
      </c>
      <c r="G131" s="52" t="s">
        <v>20</v>
      </c>
      <c r="H131" s="2" t="s">
        <v>71</v>
      </c>
      <c r="I131" s="2" t="s">
        <v>22</v>
      </c>
      <c r="M131" s="52">
        <v>2013</v>
      </c>
      <c r="N131" s="2" t="s">
        <v>635</v>
      </c>
    </row>
    <row r="132" spans="1:14" ht="75" x14ac:dyDescent="0.25">
      <c r="A132" s="10" t="s">
        <v>418</v>
      </c>
      <c r="B132" s="2" t="s">
        <v>24</v>
      </c>
      <c r="C132" s="2" t="s">
        <v>726</v>
      </c>
      <c r="D132" s="2" t="s">
        <v>425</v>
      </c>
      <c r="E132" s="2" t="s">
        <v>437</v>
      </c>
      <c r="F132" s="2" t="s">
        <v>2</v>
      </c>
      <c r="G132" s="2" t="s">
        <v>20</v>
      </c>
      <c r="H132" s="2" t="s">
        <v>59</v>
      </c>
      <c r="I132" s="2" t="s">
        <v>115</v>
      </c>
      <c r="J132" s="2"/>
      <c r="K132" s="2"/>
      <c r="L132" s="2"/>
      <c r="M132" s="52">
        <v>2013</v>
      </c>
      <c r="N132" s="2" t="s">
        <v>21</v>
      </c>
    </row>
    <row r="133" spans="1:14" ht="45" x14ac:dyDescent="0.25">
      <c r="A133" s="10" t="s">
        <v>396</v>
      </c>
      <c r="B133" s="2" t="s">
        <v>24</v>
      </c>
      <c r="C133" s="2" t="s">
        <v>880</v>
      </c>
      <c r="D133" s="2" t="s">
        <v>397</v>
      </c>
      <c r="E133" s="2" t="s">
        <v>398</v>
      </c>
      <c r="F133" s="2" t="s">
        <v>2</v>
      </c>
      <c r="G133" s="2" t="s">
        <v>20</v>
      </c>
      <c r="H133" s="2" t="s">
        <v>22</v>
      </c>
      <c r="I133" s="2" t="s">
        <v>39</v>
      </c>
      <c r="J133" s="2"/>
      <c r="K133" s="2"/>
      <c r="L133" s="2"/>
      <c r="M133" s="52">
        <v>2013</v>
      </c>
      <c r="N133" s="2" t="s">
        <v>635</v>
      </c>
    </row>
    <row r="134" spans="1:14" ht="45" x14ac:dyDescent="0.25">
      <c r="A134" s="10" t="s">
        <v>417</v>
      </c>
      <c r="B134" s="2" t="s">
        <v>24</v>
      </c>
      <c r="C134" s="2" t="s">
        <v>900</v>
      </c>
      <c r="D134" s="2" t="s">
        <v>423</v>
      </c>
      <c r="E134" s="2" t="s">
        <v>436</v>
      </c>
      <c r="F134" s="2" t="s">
        <v>2</v>
      </c>
      <c r="G134" s="2"/>
      <c r="H134" s="2"/>
      <c r="I134" s="2"/>
      <c r="J134" s="2"/>
      <c r="K134" s="2"/>
      <c r="L134" s="2" t="s">
        <v>713</v>
      </c>
      <c r="M134" s="52">
        <v>2013</v>
      </c>
      <c r="N134" s="2" t="s">
        <v>635</v>
      </c>
    </row>
    <row r="135" spans="1:14" ht="45" x14ac:dyDescent="0.25">
      <c r="A135" s="10" t="s">
        <v>416</v>
      </c>
      <c r="B135" s="2" t="s">
        <v>24</v>
      </c>
      <c r="C135" s="2" t="s">
        <v>862</v>
      </c>
      <c r="D135" s="2" t="s">
        <v>424</v>
      </c>
      <c r="E135" s="2" t="s">
        <v>435</v>
      </c>
      <c r="F135" s="2" t="s">
        <v>2</v>
      </c>
      <c r="G135" s="2" t="s">
        <v>20</v>
      </c>
      <c r="H135" s="2" t="s">
        <v>367</v>
      </c>
      <c r="I135" s="2" t="s">
        <v>22</v>
      </c>
      <c r="J135" s="2"/>
      <c r="K135" s="2"/>
      <c r="L135" s="2"/>
      <c r="M135" s="52">
        <v>2013</v>
      </c>
      <c r="N135" s="2" t="s">
        <v>635</v>
      </c>
    </row>
    <row r="136" spans="1:14" ht="75" x14ac:dyDescent="0.25">
      <c r="A136" s="10" t="s">
        <v>415</v>
      </c>
      <c r="B136" s="2" t="s">
        <v>24</v>
      </c>
      <c r="C136" s="2" t="s">
        <v>900</v>
      </c>
      <c r="D136" s="2" t="s">
        <v>423</v>
      </c>
      <c r="E136" s="2" t="s">
        <v>436</v>
      </c>
      <c r="F136" s="2" t="s">
        <v>2</v>
      </c>
      <c r="G136" s="2" t="s">
        <v>20</v>
      </c>
      <c r="H136" s="2" t="s">
        <v>34</v>
      </c>
      <c r="I136" s="2" t="s">
        <v>631</v>
      </c>
      <c r="J136" s="2"/>
      <c r="K136" s="2"/>
      <c r="L136" s="2" t="s">
        <v>449</v>
      </c>
      <c r="M136" s="52">
        <v>2013</v>
      </c>
      <c r="N136" s="2" t="s">
        <v>639</v>
      </c>
    </row>
    <row r="137" spans="1:14" ht="165" x14ac:dyDescent="0.25">
      <c r="A137" s="10" t="s">
        <v>414</v>
      </c>
      <c r="B137" s="2" t="s">
        <v>544</v>
      </c>
      <c r="C137" s="2" t="s">
        <v>45</v>
      </c>
      <c r="D137" s="2" t="s">
        <v>226</v>
      </c>
      <c r="E137" s="2" t="s">
        <v>434</v>
      </c>
      <c r="F137" s="2" t="s">
        <v>643</v>
      </c>
      <c r="G137" s="2" t="s">
        <v>27</v>
      </c>
      <c r="H137" s="2" t="s">
        <v>34</v>
      </c>
      <c r="I137" s="2"/>
      <c r="J137" s="2" t="s">
        <v>644</v>
      </c>
      <c r="K137" s="2"/>
      <c r="L137" s="2"/>
      <c r="M137" s="52">
        <v>2013</v>
      </c>
    </row>
    <row r="138" spans="1:14" ht="48" customHeight="1" x14ac:dyDescent="0.25">
      <c r="A138" s="10" t="s">
        <v>413</v>
      </c>
      <c r="B138" s="2" t="s">
        <v>24</v>
      </c>
      <c r="C138" s="2" t="s">
        <v>862</v>
      </c>
      <c r="D138" s="2" t="s">
        <v>70</v>
      </c>
      <c r="E138" s="2" t="s">
        <v>433</v>
      </c>
      <c r="F138" s="2" t="s">
        <v>2</v>
      </c>
      <c r="G138" s="2" t="s">
        <v>27</v>
      </c>
      <c r="H138" s="2" t="s">
        <v>34</v>
      </c>
      <c r="I138" s="2"/>
      <c r="J138" s="2" t="s">
        <v>35</v>
      </c>
      <c r="K138" s="2"/>
      <c r="L138" s="2"/>
      <c r="M138" s="52">
        <v>2013</v>
      </c>
    </row>
    <row r="139" spans="1:14" ht="45" x14ac:dyDescent="0.25">
      <c r="A139" s="10" t="s">
        <v>459</v>
      </c>
      <c r="B139" s="2" t="s">
        <v>24</v>
      </c>
      <c r="C139" s="2" t="s">
        <v>548</v>
      </c>
      <c r="D139" s="52" t="s">
        <v>465</v>
      </c>
      <c r="E139" s="52" t="s">
        <v>476</v>
      </c>
      <c r="F139" s="52" t="s">
        <v>2</v>
      </c>
      <c r="G139" s="52" t="s">
        <v>27</v>
      </c>
      <c r="H139" s="2" t="s">
        <v>22</v>
      </c>
      <c r="J139" s="52" t="s">
        <v>28</v>
      </c>
      <c r="K139" s="52" t="s">
        <v>497</v>
      </c>
      <c r="M139" s="52">
        <v>2013</v>
      </c>
    </row>
    <row r="140" spans="1:14" ht="120" x14ac:dyDescent="0.25">
      <c r="A140" s="10" t="s">
        <v>460</v>
      </c>
      <c r="B140" s="2" t="s">
        <v>544</v>
      </c>
      <c r="C140" s="52" t="s">
        <v>45</v>
      </c>
      <c r="D140" s="2" t="s">
        <v>226</v>
      </c>
      <c r="E140" s="52" t="s">
        <v>474</v>
      </c>
      <c r="F140" s="59" t="s">
        <v>643</v>
      </c>
      <c r="G140" s="52" t="s">
        <v>27</v>
      </c>
      <c r="H140" s="2" t="s">
        <v>34</v>
      </c>
      <c r="J140" s="52" t="s">
        <v>644</v>
      </c>
      <c r="M140" s="52">
        <v>2013</v>
      </c>
    </row>
    <row r="141" spans="1:14" ht="120" x14ac:dyDescent="0.25">
      <c r="A141" s="10" t="s">
        <v>461</v>
      </c>
      <c r="B141" s="2" t="s">
        <v>24</v>
      </c>
      <c r="C141" s="2" t="s">
        <v>862</v>
      </c>
      <c r="D141" s="52" t="s">
        <v>70</v>
      </c>
      <c r="E141" s="52" t="s">
        <v>472</v>
      </c>
      <c r="F141" s="52" t="s">
        <v>2</v>
      </c>
      <c r="G141" s="52" t="s">
        <v>27</v>
      </c>
      <c r="H141" s="2" t="s">
        <v>34</v>
      </c>
      <c r="J141" s="2" t="s">
        <v>35</v>
      </c>
      <c r="L141" s="52" t="s">
        <v>552</v>
      </c>
      <c r="M141" s="52">
        <v>2013</v>
      </c>
    </row>
    <row r="142" spans="1:14" ht="45" x14ac:dyDescent="0.25">
      <c r="A142" s="10" t="s">
        <v>498</v>
      </c>
      <c r="B142" s="2" t="s">
        <v>530</v>
      </c>
      <c r="C142" s="2" t="s">
        <v>887</v>
      </c>
      <c r="D142" s="52" t="s">
        <v>500</v>
      </c>
      <c r="E142" s="52" t="s">
        <v>502</v>
      </c>
      <c r="F142" s="52" t="s">
        <v>33</v>
      </c>
      <c r="G142" s="52" t="s">
        <v>27</v>
      </c>
      <c r="H142" s="2" t="s">
        <v>22</v>
      </c>
      <c r="J142" s="2" t="s">
        <v>632</v>
      </c>
      <c r="M142" s="52">
        <v>2013</v>
      </c>
    </row>
    <row r="143" spans="1:14" ht="75" x14ac:dyDescent="0.25">
      <c r="A143" s="10" t="s">
        <v>499</v>
      </c>
      <c r="B143" s="2" t="s">
        <v>530</v>
      </c>
      <c r="C143" s="52" t="s">
        <v>877</v>
      </c>
      <c r="D143" s="52" t="s">
        <v>501</v>
      </c>
      <c r="E143" s="52" t="s">
        <v>503</v>
      </c>
      <c r="F143" s="2" t="s">
        <v>2</v>
      </c>
      <c r="G143" s="2" t="s">
        <v>406</v>
      </c>
      <c r="H143" s="2" t="s">
        <v>441</v>
      </c>
      <c r="I143" s="2" t="s">
        <v>441</v>
      </c>
      <c r="M143" s="52">
        <v>2013</v>
      </c>
      <c r="N143" s="2" t="s">
        <v>637</v>
      </c>
    </row>
    <row r="144" spans="1:14" ht="60" x14ac:dyDescent="0.25">
      <c r="A144" s="10" t="s">
        <v>422</v>
      </c>
      <c r="B144" s="2" t="s">
        <v>310</v>
      </c>
      <c r="C144" s="2" t="s">
        <v>898</v>
      </c>
      <c r="D144" s="2" t="s">
        <v>429</v>
      </c>
      <c r="E144" s="2" t="s">
        <v>440</v>
      </c>
      <c r="F144" s="2" t="s">
        <v>2</v>
      </c>
      <c r="G144" s="2" t="s">
        <v>20</v>
      </c>
      <c r="H144" s="2" t="s">
        <v>71</v>
      </c>
      <c r="I144" s="2" t="s">
        <v>100</v>
      </c>
      <c r="J144" s="2"/>
      <c r="K144" s="2"/>
      <c r="L144" s="2"/>
      <c r="M144" s="52">
        <v>2013</v>
      </c>
      <c r="N144" s="2" t="s">
        <v>635</v>
      </c>
    </row>
    <row r="145" spans="1:14" ht="45" x14ac:dyDescent="0.25">
      <c r="A145" s="10" t="s">
        <v>443</v>
      </c>
      <c r="B145" s="2" t="s">
        <v>310</v>
      </c>
      <c r="C145" s="2" t="s">
        <v>801</v>
      </c>
      <c r="D145" s="2" t="s">
        <v>427</v>
      </c>
      <c r="E145" s="2" t="s">
        <v>445</v>
      </c>
      <c r="F145" s="2" t="s">
        <v>2</v>
      </c>
      <c r="G145" s="2" t="s">
        <v>52</v>
      </c>
      <c r="H145" s="2" t="s">
        <v>71</v>
      </c>
      <c r="I145" s="2"/>
      <c r="J145" s="2"/>
      <c r="K145" s="2"/>
      <c r="L145" s="2"/>
      <c r="M145" s="52">
        <v>2013</v>
      </c>
    </row>
    <row r="146" spans="1:14" ht="60" x14ac:dyDescent="0.25">
      <c r="A146" s="10" t="s">
        <v>394</v>
      </c>
      <c r="B146" s="2" t="s">
        <v>310</v>
      </c>
      <c r="C146" s="2" t="s">
        <v>889</v>
      </c>
      <c r="D146" s="2" t="s">
        <v>55</v>
      </c>
      <c r="E146" s="2" t="s">
        <v>395</v>
      </c>
      <c r="F146" s="2" t="s">
        <v>2</v>
      </c>
      <c r="G146" s="2" t="s">
        <v>27</v>
      </c>
      <c r="H146" s="2" t="s">
        <v>34</v>
      </c>
      <c r="I146" s="2"/>
      <c r="J146" s="2" t="s">
        <v>35</v>
      </c>
      <c r="K146" s="2"/>
      <c r="L146" s="2"/>
      <c r="M146" s="52">
        <v>2013</v>
      </c>
    </row>
    <row r="147" spans="1:14" ht="60" x14ac:dyDescent="0.25">
      <c r="A147" s="10" t="s">
        <v>421</v>
      </c>
      <c r="B147" s="2" t="s">
        <v>310</v>
      </c>
      <c r="C147" s="58" t="s">
        <v>866</v>
      </c>
      <c r="D147" s="2" t="s">
        <v>428</v>
      </c>
      <c r="E147" s="2" t="s">
        <v>456</v>
      </c>
      <c r="F147" s="2" t="s">
        <v>2</v>
      </c>
      <c r="G147" s="2" t="s">
        <v>20</v>
      </c>
      <c r="H147" s="2" t="s">
        <v>64</v>
      </c>
      <c r="I147" s="52" t="s">
        <v>111</v>
      </c>
      <c r="J147" s="2"/>
      <c r="K147" s="2"/>
      <c r="L147" s="2"/>
      <c r="M147" s="52">
        <v>2013</v>
      </c>
      <c r="N147" s="2" t="s">
        <v>635</v>
      </c>
    </row>
    <row r="148" spans="1:14" ht="105" x14ac:dyDescent="0.25">
      <c r="A148" s="10" t="s">
        <v>444</v>
      </c>
      <c r="B148" s="2" t="s">
        <v>310</v>
      </c>
      <c r="C148" s="2" t="s">
        <v>891</v>
      </c>
      <c r="D148" s="2" t="s">
        <v>325</v>
      </c>
      <c r="E148" s="2" t="s">
        <v>446</v>
      </c>
      <c r="F148" s="2" t="s">
        <v>2</v>
      </c>
      <c r="G148" s="2" t="s">
        <v>27</v>
      </c>
      <c r="H148" s="2" t="s">
        <v>34</v>
      </c>
      <c r="I148" s="2"/>
      <c r="J148" s="2" t="s">
        <v>35</v>
      </c>
      <c r="K148" s="2"/>
      <c r="L148" s="2"/>
      <c r="M148" s="52">
        <v>2013</v>
      </c>
    </row>
    <row r="149" spans="1:14" ht="60" x14ac:dyDescent="0.25">
      <c r="A149" s="10" t="s">
        <v>420</v>
      </c>
      <c r="B149" s="2" t="s">
        <v>310</v>
      </c>
      <c r="C149" s="2" t="s">
        <v>801</v>
      </c>
      <c r="D149" s="2" t="s">
        <v>427</v>
      </c>
      <c r="E149" s="2" t="s">
        <v>439</v>
      </c>
      <c r="F149" s="2" t="s">
        <v>2</v>
      </c>
      <c r="G149" s="2" t="s">
        <v>52</v>
      </c>
      <c r="H149" s="2" t="s">
        <v>34</v>
      </c>
      <c r="I149" s="2"/>
      <c r="J149" s="2"/>
      <c r="K149" s="2"/>
      <c r="L149" s="2" t="s">
        <v>496</v>
      </c>
      <c r="M149" s="52">
        <v>2013</v>
      </c>
    </row>
    <row r="150" spans="1:14" ht="60" x14ac:dyDescent="0.25">
      <c r="A150" s="10" t="s">
        <v>419</v>
      </c>
      <c r="B150" s="2" t="s">
        <v>310</v>
      </c>
      <c r="C150" s="2" t="s">
        <v>802</v>
      </c>
      <c r="D150" s="2" t="s">
        <v>426</v>
      </c>
      <c r="E150" s="2" t="s">
        <v>438</v>
      </c>
      <c r="F150" s="2" t="s">
        <v>2</v>
      </c>
      <c r="G150" s="2" t="s">
        <v>20</v>
      </c>
      <c r="H150" s="2" t="s">
        <v>71</v>
      </c>
      <c r="I150" s="52" t="s">
        <v>100</v>
      </c>
      <c r="J150" s="2"/>
      <c r="K150" s="2"/>
      <c r="L150" s="2"/>
      <c r="M150" s="52">
        <v>2013</v>
      </c>
      <c r="N150" s="2" t="s">
        <v>635</v>
      </c>
    </row>
    <row r="151" spans="1:14" ht="30" x14ac:dyDescent="0.25">
      <c r="A151" s="10" t="s">
        <v>457</v>
      </c>
      <c r="B151" s="2" t="s">
        <v>310</v>
      </c>
      <c r="C151" s="2" t="s">
        <v>548</v>
      </c>
      <c r="D151" s="52" t="s">
        <v>467</v>
      </c>
      <c r="E151" s="52" t="s">
        <v>477</v>
      </c>
      <c r="F151" s="52" t="s">
        <v>2</v>
      </c>
      <c r="G151" s="52" t="s">
        <v>52</v>
      </c>
      <c r="H151" s="2" t="s">
        <v>22</v>
      </c>
      <c r="M151" s="52">
        <v>2013</v>
      </c>
    </row>
    <row r="152" spans="1:14" ht="60" x14ac:dyDescent="0.25">
      <c r="A152" s="10" t="s">
        <v>458</v>
      </c>
      <c r="B152" s="2" t="s">
        <v>310</v>
      </c>
      <c r="C152" s="2" t="s">
        <v>802</v>
      </c>
      <c r="D152" s="52" t="s">
        <v>466</v>
      </c>
      <c r="E152" s="52" t="s">
        <v>478</v>
      </c>
      <c r="F152" s="52" t="s">
        <v>2</v>
      </c>
      <c r="G152" s="2" t="s">
        <v>402</v>
      </c>
      <c r="H152" s="2" t="s">
        <v>71</v>
      </c>
      <c r="I152" s="52" t="s">
        <v>100</v>
      </c>
      <c r="M152" s="52">
        <v>2013</v>
      </c>
      <c r="N152" s="2" t="s">
        <v>635</v>
      </c>
    </row>
    <row r="153" spans="1:14" ht="60" x14ac:dyDescent="0.25">
      <c r="A153" s="10" t="s">
        <v>488</v>
      </c>
      <c r="B153" s="2" t="s">
        <v>310</v>
      </c>
      <c r="C153" s="2" t="s">
        <v>869</v>
      </c>
      <c r="D153" s="52" t="s">
        <v>491</v>
      </c>
      <c r="E153" s="52" t="s">
        <v>494</v>
      </c>
      <c r="F153" s="52" t="s">
        <v>2</v>
      </c>
      <c r="G153" s="2" t="s">
        <v>20</v>
      </c>
      <c r="H153" s="2" t="s">
        <v>22</v>
      </c>
      <c r="I153" s="2" t="s">
        <v>39</v>
      </c>
      <c r="M153" s="52">
        <v>2013</v>
      </c>
      <c r="N153" s="2" t="s">
        <v>635</v>
      </c>
    </row>
    <row r="154" spans="1:14" ht="60" x14ac:dyDescent="0.25">
      <c r="A154" s="10" t="s">
        <v>489</v>
      </c>
      <c r="B154" s="2" t="s">
        <v>310</v>
      </c>
      <c r="C154" s="2" t="s">
        <v>864</v>
      </c>
      <c r="D154" s="52" t="s">
        <v>492</v>
      </c>
      <c r="E154" s="52" t="s">
        <v>545</v>
      </c>
      <c r="F154" s="52" t="s">
        <v>2</v>
      </c>
      <c r="G154" s="52" t="s">
        <v>20</v>
      </c>
      <c r="H154" s="52" t="s">
        <v>111</v>
      </c>
      <c r="I154" s="2" t="s">
        <v>22</v>
      </c>
      <c r="M154" s="52">
        <v>2013</v>
      </c>
      <c r="N154" s="2" t="s">
        <v>635</v>
      </c>
    </row>
    <row r="155" spans="1:14" ht="237.75" customHeight="1" x14ac:dyDescent="0.25">
      <c r="A155" s="10" t="s">
        <v>490</v>
      </c>
      <c r="B155" s="2" t="s">
        <v>310</v>
      </c>
      <c r="C155" s="2" t="s">
        <v>548</v>
      </c>
      <c r="D155" s="52" t="s">
        <v>493</v>
      </c>
      <c r="E155" s="52" t="s">
        <v>495</v>
      </c>
      <c r="F155" s="52" t="s">
        <v>2</v>
      </c>
      <c r="G155" s="2" t="s">
        <v>52</v>
      </c>
      <c r="H155" s="52" t="s">
        <v>297</v>
      </c>
      <c r="L155" s="2" t="s">
        <v>557</v>
      </c>
      <c r="M155" s="52">
        <v>2013</v>
      </c>
    </row>
    <row r="156" spans="1:14" ht="60" x14ac:dyDescent="0.25">
      <c r="A156" s="57" t="s">
        <v>522</v>
      </c>
      <c r="B156" s="2" t="s">
        <v>525</v>
      </c>
      <c r="C156" s="59" t="s">
        <v>882</v>
      </c>
      <c r="D156" s="59" t="s">
        <v>526</v>
      </c>
      <c r="E156" s="59" t="s">
        <v>546</v>
      </c>
      <c r="F156" s="52" t="s">
        <v>2</v>
      </c>
      <c r="G156" s="2" t="s">
        <v>402</v>
      </c>
      <c r="H156" s="2" t="s">
        <v>441</v>
      </c>
      <c r="I156" s="2" t="s">
        <v>71</v>
      </c>
      <c r="L156" s="52" t="s">
        <v>523</v>
      </c>
      <c r="N156" s="2" t="s">
        <v>635</v>
      </c>
    </row>
    <row r="157" spans="1:14" ht="60" x14ac:dyDescent="0.25">
      <c r="A157" s="57" t="s">
        <v>523</v>
      </c>
      <c r="B157" s="2" t="s">
        <v>525</v>
      </c>
      <c r="C157" s="59" t="s">
        <v>882</v>
      </c>
      <c r="D157" s="59" t="s">
        <v>526</v>
      </c>
      <c r="E157" s="52" t="s">
        <v>503</v>
      </c>
      <c r="F157" s="52" t="s">
        <v>33</v>
      </c>
      <c r="G157" s="2" t="s">
        <v>27</v>
      </c>
      <c r="H157" s="2" t="s">
        <v>441</v>
      </c>
      <c r="J157" s="2" t="s">
        <v>28</v>
      </c>
      <c r="K157" s="52" t="s">
        <v>410</v>
      </c>
    </row>
    <row r="158" spans="1:14" ht="45" x14ac:dyDescent="0.25">
      <c r="A158" s="57" t="s">
        <v>524</v>
      </c>
      <c r="B158" s="2" t="s">
        <v>525</v>
      </c>
      <c r="C158" s="2" t="s">
        <v>869</v>
      </c>
      <c r="D158" s="59" t="s">
        <v>527</v>
      </c>
      <c r="E158" s="59" t="s">
        <v>528</v>
      </c>
      <c r="F158" s="52" t="s">
        <v>2</v>
      </c>
      <c r="G158" s="2" t="s">
        <v>20</v>
      </c>
      <c r="H158" s="52" t="s">
        <v>111</v>
      </c>
      <c r="I158" s="2" t="s">
        <v>22</v>
      </c>
      <c r="N158" s="2" t="s">
        <v>635</v>
      </c>
    </row>
    <row r="159" spans="1:14" ht="165" x14ac:dyDescent="0.25">
      <c r="A159" s="57" t="s">
        <v>564</v>
      </c>
      <c r="B159" s="2" t="s">
        <v>525</v>
      </c>
      <c r="C159" s="52" t="s">
        <v>900</v>
      </c>
      <c r="D159" s="2" t="s">
        <v>423</v>
      </c>
      <c r="E159" s="52" t="s">
        <v>359</v>
      </c>
      <c r="F159" s="52" t="s">
        <v>2</v>
      </c>
      <c r="G159" s="2"/>
      <c r="H159" s="2" t="s">
        <v>34</v>
      </c>
      <c r="I159" s="2"/>
      <c r="L159" s="2" t="s">
        <v>714</v>
      </c>
      <c r="N159" s="2" t="s">
        <v>637</v>
      </c>
    </row>
    <row r="160" spans="1:14" ht="60" x14ac:dyDescent="0.25">
      <c r="A160" s="57" t="s">
        <v>565</v>
      </c>
      <c r="B160" s="2" t="s">
        <v>525</v>
      </c>
      <c r="C160" s="2" t="s">
        <v>888</v>
      </c>
      <c r="D160" s="2" t="s">
        <v>573</v>
      </c>
      <c r="E160" s="52" t="s">
        <v>508</v>
      </c>
      <c r="F160" s="52" t="s">
        <v>2</v>
      </c>
      <c r="G160" s="2" t="s">
        <v>402</v>
      </c>
      <c r="H160" s="52" t="s">
        <v>64</v>
      </c>
      <c r="I160" s="52" t="s">
        <v>100</v>
      </c>
      <c r="L160" s="2" t="s">
        <v>558</v>
      </c>
      <c r="N160" s="2" t="s">
        <v>637</v>
      </c>
    </row>
    <row r="161" spans="1:14" ht="45" x14ac:dyDescent="0.25">
      <c r="A161" s="57" t="s">
        <v>566</v>
      </c>
      <c r="B161" s="2" t="s">
        <v>525</v>
      </c>
      <c r="C161" s="52" t="s">
        <v>45</v>
      </c>
      <c r="D161" s="59" t="s">
        <v>574</v>
      </c>
      <c r="E161" s="2" t="s">
        <v>583</v>
      </c>
      <c r="F161" s="52" t="s">
        <v>2</v>
      </c>
      <c r="G161" s="2" t="s">
        <v>27</v>
      </c>
      <c r="H161" s="2" t="s">
        <v>22</v>
      </c>
      <c r="I161" s="2"/>
      <c r="J161" s="2" t="s">
        <v>788</v>
      </c>
    </row>
    <row r="162" spans="1:14" ht="45" x14ac:dyDescent="0.25">
      <c r="A162" s="57" t="s">
        <v>567</v>
      </c>
      <c r="B162" s="2" t="s">
        <v>525</v>
      </c>
      <c r="C162" s="52" t="s">
        <v>900</v>
      </c>
      <c r="D162" s="2" t="s">
        <v>423</v>
      </c>
      <c r="E162" s="52" t="s">
        <v>359</v>
      </c>
      <c r="F162" s="52" t="s">
        <v>2</v>
      </c>
      <c r="G162" s="2" t="s">
        <v>402</v>
      </c>
      <c r="H162" s="2" t="s">
        <v>34</v>
      </c>
      <c r="I162" s="2" t="s">
        <v>626</v>
      </c>
      <c r="L162" s="2" t="s">
        <v>625</v>
      </c>
      <c r="N162" s="2" t="s">
        <v>638</v>
      </c>
    </row>
    <row r="163" spans="1:14" ht="75" x14ac:dyDescent="0.25">
      <c r="A163" s="57" t="s">
        <v>568</v>
      </c>
      <c r="B163" s="2" t="s">
        <v>525</v>
      </c>
      <c r="C163" s="58" t="s">
        <v>866</v>
      </c>
      <c r="D163" s="59" t="s">
        <v>575</v>
      </c>
      <c r="E163" s="52" t="s">
        <v>584</v>
      </c>
      <c r="F163" s="59" t="s">
        <v>643</v>
      </c>
      <c r="G163" s="2" t="s">
        <v>706</v>
      </c>
      <c r="H163" s="2" t="s">
        <v>71</v>
      </c>
      <c r="I163" s="2" t="s">
        <v>39</v>
      </c>
      <c r="J163" s="2" t="s">
        <v>28</v>
      </c>
      <c r="K163" s="52" t="s">
        <v>410</v>
      </c>
      <c r="L163" s="2" t="s">
        <v>645</v>
      </c>
      <c r="N163" s="2" t="s">
        <v>635</v>
      </c>
    </row>
    <row r="164" spans="1:14" ht="90" x14ac:dyDescent="0.25">
      <c r="A164" s="57" t="s">
        <v>529</v>
      </c>
      <c r="B164" s="2" t="s">
        <v>530</v>
      </c>
      <c r="C164" s="2" t="s">
        <v>800</v>
      </c>
      <c r="D164" s="2" t="s">
        <v>531</v>
      </c>
      <c r="E164" s="2" t="s">
        <v>547</v>
      </c>
      <c r="F164" s="2" t="s">
        <v>2</v>
      </c>
      <c r="G164" s="2" t="s">
        <v>20</v>
      </c>
      <c r="H164" s="2" t="s">
        <v>71</v>
      </c>
      <c r="I164" s="2"/>
      <c r="J164" s="2"/>
      <c r="K164" s="2"/>
      <c r="L164" s="2"/>
    </row>
    <row r="165" spans="1:14" ht="94.5" customHeight="1" x14ac:dyDescent="0.25">
      <c r="A165" s="57" t="s">
        <v>532</v>
      </c>
      <c r="B165" s="2" t="s">
        <v>530</v>
      </c>
      <c r="C165" s="2" t="s">
        <v>884</v>
      </c>
      <c r="D165" s="2" t="s">
        <v>534</v>
      </c>
      <c r="E165" s="2" t="s">
        <v>398</v>
      </c>
      <c r="F165" s="2" t="s">
        <v>2</v>
      </c>
      <c r="G165" s="2" t="s">
        <v>706</v>
      </c>
      <c r="H165" s="2" t="s">
        <v>71</v>
      </c>
      <c r="I165" s="2" t="s">
        <v>22</v>
      </c>
      <c r="J165" s="2" t="s">
        <v>28</v>
      </c>
      <c r="K165" s="2" t="s">
        <v>720</v>
      </c>
      <c r="L165" s="2" t="s">
        <v>558</v>
      </c>
      <c r="N165" s="2" t="s">
        <v>635</v>
      </c>
    </row>
    <row r="166" spans="1:14" ht="60" x14ac:dyDescent="0.25">
      <c r="A166" s="57" t="s">
        <v>535</v>
      </c>
      <c r="B166" s="2" t="s">
        <v>530</v>
      </c>
      <c r="C166" s="2" t="s">
        <v>885</v>
      </c>
      <c r="D166" s="2" t="s">
        <v>536</v>
      </c>
      <c r="E166" s="52" t="s">
        <v>503</v>
      </c>
      <c r="F166" s="52" t="s">
        <v>33</v>
      </c>
      <c r="G166" s="2" t="s">
        <v>27</v>
      </c>
      <c r="H166" s="2" t="s">
        <v>441</v>
      </c>
      <c r="I166" s="2"/>
      <c r="J166" s="2" t="s">
        <v>35</v>
      </c>
      <c r="K166" s="2"/>
    </row>
    <row r="167" spans="1:14" ht="60" x14ac:dyDescent="0.25">
      <c r="A167" s="57" t="s">
        <v>569</v>
      </c>
      <c r="B167" s="2" t="s">
        <v>530</v>
      </c>
      <c r="C167" s="2" t="s">
        <v>899</v>
      </c>
      <c r="D167" s="2" t="s">
        <v>353</v>
      </c>
      <c r="E167" s="2" t="s">
        <v>585</v>
      </c>
      <c r="F167" s="2" t="s">
        <v>2</v>
      </c>
      <c r="G167" s="2" t="s">
        <v>52</v>
      </c>
      <c r="H167" s="52" t="s">
        <v>269</v>
      </c>
      <c r="I167" s="2"/>
      <c r="J167" s="2"/>
      <c r="K167" s="2"/>
      <c r="L167" s="2" t="s">
        <v>558</v>
      </c>
    </row>
    <row r="168" spans="1:14" ht="75" x14ac:dyDescent="0.25">
      <c r="A168" s="57" t="s">
        <v>570</v>
      </c>
      <c r="B168" s="2" t="s">
        <v>530</v>
      </c>
      <c r="C168" s="2" t="s">
        <v>899</v>
      </c>
      <c r="D168" s="2" t="s">
        <v>576</v>
      </c>
      <c r="E168" s="2" t="s">
        <v>508</v>
      </c>
      <c r="F168" s="2" t="s">
        <v>2</v>
      </c>
      <c r="G168" s="2" t="s">
        <v>706</v>
      </c>
      <c r="H168" s="52" t="s">
        <v>111</v>
      </c>
      <c r="I168" s="52" t="s">
        <v>100</v>
      </c>
      <c r="J168" s="2" t="s">
        <v>632</v>
      </c>
      <c r="K168" s="2"/>
      <c r="L168" s="2" t="s">
        <v>558</v>
      </c>
      <c r="N168" s="2" t="s">
        <v>635</v>
      </c>
    </row>
    <row r="169" spans="1:14" ht="90" x14ac:dyDescent="0.25">
      <c r="A169" s="57" t="s">
        <v>571</v>
      </c>
      <c r="B169" s="2" t="s">
        <v>530</v>
      </c>
      <c r="C169" s="2" t="s">
        <v>899</v>
      </c>
      <c r="D169" s="2" t="s">
        <v>577</v>
      </c>
      <c r="E169" s="2" t="s">
        <v>586</v>
      </c>
      <c r="F169" s="2" t="s">
        <v>2</v>
      </c>
      <c r="G169" s="2" t="s">
        <v>706</v>
      </c>
      <c r="H169" s="2" t="s">
        <v>34</v>
      </c>
      <c r="I169" s="2" t="s">
        <v>34</v>
      </c>
      <c r="J169" s="2" t="s">
        <v>788</v>
      </c>
      <c r="K169" s="2"/>
      <c r="L169" s="2" t="s">
        <v>627</v>
      </c>
      <c r="N169" s="2" t="s">
        <v>637</v>
      </c>
    </row>
    <row r="170" spans="1:14" ht="45" x14ac:dyDescent="0.25">
      <c r="A170" s="57" t="s">
        <v>572</v>
      </c>
      <c r="B170" s="2" t="s">
        <v>530</v>
      </c>
      <c r="C170" s="2" t="s">
        <v>901</v>
      </c>
      <c r="D170" s="2" t="s">
        <v>578</v>
      </c>
      <c r="E170" s="2" t="s">
        <v>587</v>
      </c>
      <c r="F170" s="2" t="s">
        <v>2</v>
      </c>
      <c r="G170" s="2" t="s">
        <v>20</v>
      </c>
      <c r="H170" s="2" t="s">
        <v>22</v>
      </c>
      <c r="I170" s="2" t="s">
        <v>22</v>
      </c>
      <c r="J170" s="2"/>
      <c r="K170" s="2"/>
      <c r="N170" s="2" t="s">
        <v>637</v>
      </c>
    </row>
    <row r="171" spans="1:14" ht="75" x14ac:dyDescent="0.25">
      <c r="A171" s="57" t="s">
        <v>537</v>
      </c>
      <c r="B171" s="2" t="s">
        <v>310</v>
      </c>
      <c r="C171" s="2" t="s">
        <v>862</v>
      </c>
      <c r="D171" s="2" t="s">
        <v>538</v>
      </c>
      <c r="E171" s="2" t="s">
        <v>359</v>
      </c>
      <c r="F171" s="2" t="s">
        <v>2</v>
      </c>
      <c r="G171" s="2" t="s">
        <v>402</v>
      </c>
      <c r="H171" s="2" t="s">
        <v>34</v>
      </c>
      <c r="I171" s="52" t="s">
        <v>71</v>
      </c>
      <c r="J171" s="2"/>
      <c r="K171" s="2"/>
      <c r="L171" s="2" t="s">
        <v>628</v>
      </c>
      <c r="N171" s="2" t="s">
        <v>635</v>
      </c>
    </row>
    <row r="172" spans="1:14" ht="60" x14ac:dyDescent="0.25">
      <c r="A172" s="57" t="s">
        <v>539</v>
      </c>
      <c r="B172" s="2" t="s">
        <v>310</v>
      </c>
      <c r="C172" s="2" t="s">
        <v>548</v>
      </c>
      <c r="D172" s="2" t="s">
        <v>540</v>
      </c>
      <c r="E172" s="52" t="s">
        <v>503</v>
      </c>
      <c r="F172" s="2" t="s">
        <v>2</v>
      </c>
      <c r="G172" s="2" t="s">
        <v>27</v>
      </c>
      <c r="H172" s="2" t="s">
        <v>441</v>
      </c>
      <c r="I172" s="2"/>
      <c r="J172" s="2" t="s">
        <v>35</v>
      </c>
      <c r="K172" s="2"/>
      <c r="L172" s="2"/>
    </row>
    <row r="173" spans="1:14" ht="58.5" customHeight="1" x14ac:dyDescent="0.25">
      <c r="A173" s="57" t="s">
        <v>541</v>
      </c>
      <c r="B173" s="2" t="s">
        <v>559</v>
      </c>
      <c r="C173" s="2" t="s">
        <v>898</v>
      </c>
      <c r="D173" s="2" t="s">
        <v>182</v>
      </c>
      <c r="E173" s="2" t="s">
        <v>542</v>
      </c>
      <c r="F173" s="2" t="s">
        <v>2</v>
      </c>
      <c r="G173" s="2" t="s">
        <v>27</v>
      </c>
      <c r="H173" s="2" t="s">
        <v>336</v>
      </c>
      <c r="I173" s="2"/>
      <c r="J173" s="2" t="s">
        <v>35</v>
      </c>
      <c r="K173" s="2"/>
      <c r="L173" s="2"/>
    </row>
    <row r="174" spans="1:14" ht="60" x14ac:dyDescent="0.25">
      <c r="A174" s="57" t="s">
        <v>560</v>
      </c>
      <c r="B174" s="2" t="s">
        <v>559</v>
      </c>
      <c r="C174" s="2" t="s">
        <v>726</v>
      </c>
      <c r="D174" s="2" t="s">
        <v>579</v>
      </c>
      <c r="E174" s="2" t="s">
        <v>359</v>
      </c>
      <c r="F174" s="2" t="s">
        <v>2</v>
      </c>
      <c r="G174" s="2" t="s">
        <v>20</v>
      </c>
      <c r="H174" s="52" t="s">
        <v>64</v>
      </c>
      <c r="I174" s="52" t="s">
        <v>64</v>
      </c>
      <c r="N174" s="2" t="s">
        <v>637</v>
      </c>
    </row>
    <row r="175" spans="1:14" ht="60" x14ac:dyDescent="0.25">
      <c r="A175" s="57" t="s">
        <v>561</v>
      </c>
      <c r="B175" s="2" t="s">
        <v>559</v>
      </c>
      <c r="C175" s="2" t="s">
        <v>869</v>
      </c>
      <c r="D175" s="2" t="s">
        <v>580</v>
      </c>
      <c r="E175" s="2" t="s">
        <v>588</v>
      </c>
      <c r="F175" s="2" t="s">
        <v>2</v>
      </c>
      <c r="G175" s="2" t="s">
        <v>20</v>
      </c>
      <c r="H175" s="2" t="s">
        <v>22</v>
      </c>
      <c r="I175" s="2" t="s">
        <v>39</v>
      </c>
      <c r="N175" s="2" t="s">
        <v>635</v>
      </c>
    </row>
    <row r="176" spans="1:14" ht="30" x14ac:dyDescent="0.25">
      <c r="A176" s="57" t="s">
        <v>562</v>
      </c>
      <c r="B176" s="2" t="s">
        <v>559</v>
      </c>
      <c r="C176" s="52" t="s">
        <v>45</v>
      </c>
      <c r="D176" s="2" t="s">
        <v>581</v>
      </c>
      <c r="E176" s="2" t="s">
        <v>589</v>
      </c>
      <c r="F176" s="2" t="s">
        <v>2</v>
      </c>
      <c r="G176" s="2" t="s">
        <v>27</v>
      </c>
      <c r="H176" s="2" t="s">
        <v>22</v>
      </c>
      <c r="J176" s="2" t="s">
        <v>28</v>
      </c>
      <c r="K176" s="2" t="s">
        <v>410</v>
      </c>
    </row>
    <row r="177" spans="1:14" ht="75" x14ac:dyDescent="0.25">
      <c r="A177" s="57" t="s">
        <v>563</v>
      </c>
      <c r="B177" s="2" t="s">
        <v>559</v>
      </c>
      <c r="C177" s="2" t="s">
        <v>862</v>
      </c>
      <c r="D177" s="2" t="s">
        <v>582</v>
      </c>
      <c r="E177" s="2" t="s">
        <v>591</v>
      </c>
      <c r="F177" s="2" t="s">
        <v>2</v>
      </c>
      <c r="G177" s="2" t="s">
        <v>20</v>
      </c>
      <c r="H177" s="2" t="s">
        <v>590</v>
      </c>
      <c r="I177" s="2" t="s">
        <v>39</v>
      </c>
      <c r="K177" s="2"/>
      <c r="N177" s="2" t="s">
        <v>637</v>
      </c>
    </row>
    <row r="178" spans="1:14" ht="60" x14ac:dyDescent="0.25">
      <c r="A178" s="10" t="s">
        <v>603</v>
      </c>
      <c r="B178" s="2" t="s">
        <v>559</v>
      </c>
      <c r="C178" s="2" t="s">
        <v>886</v>
      </c>
      <c r="D178" s="2" t="s">
        <v>611</v>
      </c>
      <c r="E178" s="2" t="s">
        <v>617</v>
      </c>
      <c r="F178" s="2" t="s">
        <v>643</v>
      </c>
      <c r="G178" s="2" t="s">
        <v>20</v>
      </c>
      <c r="H178" s="52" t="s">
        <v>214</v>
      </c>
      <c r="I178" s="2" t="s">
        <v>100</v>
      </c>
      <c r="K178" s="2"/>
      <c r="N178" s="2" t="s">
        <v>635</v>
      </c>
    </row>
    <row r="179" spans="1:14" ht="45" x14ac:dyDescent="0.25">
      <c r="A179" s="10" t="s">
        <v>604</v>
      </c>
      <c r="B179" s="2" t="s">
        <v>559</v>
      </c>
      <c r="C179" s="2" t="s">
        <v>885</v>
      </c>
      <c r="D179" s="2" t="s">
        <v>612</v>
      </c>
      <c r="E179" s="2" t="s">
        <v>618</v>
      </c>
      <c r="F179" s="2" t="s">
        <v>643</v>
      </c>
      <c r="G179" s="2" t="s">
        <v>20</v>
      </c>
      <c r="H179" s="2" t="s">
        <v>22</v>
      </c>
      <c r="I179" s="2" t="s">
        <v>39</v>
      </c>
      <c r="K179" s="2"/>
      <c r="N179" s="2" t="s">
        <v>635</v>
      </c>
    </row>
    <row r="180" spans="1:14" ht="30" x14ac:dyDescent="0.25">
      <c r="A180" s="10" t="s">
        <v>605</v>
      </c>
      <c r="B180" s="2" t="s">
        <v>559</v>
      </c>
      <c r="C180" s="2" t="s">
        <v>726</v>
      </c>
      <c r="D180" s="2" t="s">
        <v>613</v>
      </c>
      <c r="E180" s="2" t="s">
        <v>619</v>
      </c>
      <c r="F180" s="2" t="s">
        <v>643</v>
      </c>
      <c r="G180" s="2"/>
      <c r="H180" s="2"/>
      <c r="I180" s="2"/>
      <c r="K180" s="2"/>
      <c r="L180" s="2" t="s">
        <v>716</v>
      </c>
      <c r="N180" s="2" t="s">
        <v>635</v>
      </c>
    </row>
    <row r="181" spans="1:14" ht="60" x14ac:dyDescent="0.25">
      <c r="A181" s="10" t="s">
        <v>606</v>
      </c>
      <c r="B181" s="2" t="s">
        <v>530</v>
      </c>
      <c r="C181" s="2" t="s">
        <v>869</v>
      </c>
      <c r="D181" s="2" t="s">
        <v>614</v>
      </c>
      <c r="E181" s="2" t="s">
        <v>620</v>
      </c>
      <c r="F181" s="2" t="s">
        <v>2</v>
      </c>
      <c r="G181" s="2" t="s">
        <v>20</v>
      </c>
      <c r="H181" s="52" t="s">
        <v>100</v>
      </c>
      <c r="I181" s="52" t="s">
        <v>111</v>
      </c>
      <c r="K181" s="2"/>
      <c r="N181" s="2" t="s">
        <v>636</v>
      </c>
    </row>
    <row r="182" spans="1:14" ht="75" x14ac:dyDescent="0.25">
      <c r="A182" s="10" t="s">
        <v>607</v>
      </c>
      <c r="B182" s="2" t="s">
        <v>530</v>
      </c>
      <c r="C182" s="2" t="s">
        <v>859</v>
      </c>
      <c r="D182" s="2" t="s">
        <v>615</v>
      </c>
      <c r="E182" s="2" t="s">
        <v>621</v>
      </c>
      <c r="F182" s="2" t="s">
        <v>643</v>
      </c>
      <c r="G182" s="2" t="s">
        <v>402</v>
      </c>
      <c r="H182" s="2" t="s">
        <v>34</v>
      </c>
      <c r="I182" s="52" t="s">
        <v>647</v>
      </c>
      <c r="K182" s="2"/>
      <c r="L182" s="2" t="s">
        <v>646</v>
      </c>
      <c r="N182" s="2" t="s">
        <v>635</v>
      </c>
    </row>
    <row r="183" spans="1:14" ht="75" x14ac:dyDescent="0.25">
      <c r="A183" s="10" t="s">
        <v>608</v>
      </c>
      <c r="B183" s="2" t="s">
        <v>525</v>
      </c>
      <c r="C183" s="52" t="s">
        <v>45</v>
      </c>
      <c r="D183" s="2" t="s">
        <v>616</v>
      </c>
      <c r="E183" s="2" t="s">
        <v>622</v>
      </c>
      <c r="F183" s="2" t="s">
        <v>2</v>
      </c>
      <c r="G183" s="2" t="s">
        <v>52</v>
      </c>
      <c r="H183" s="52" t="s">
        <v>71</v>
      </c>
      <c r="K183" s="2"/>
    </row>
    <row r="184" spans="1:14" ht="45" x14ac:dyDescent="0.25">
      <c r="A184" s="10" t="s">
        <v>609</v>
      </c>
      <c r="B184" s="2" t="s">
        <v>525</v>
      </c>
      <c r="C184" s="52" t="s">
        <v>45</v>
      </c>
      <c r="D184" s="2" t="s">
        <v>616</v>
      </c>
      <c r="E184" s="2" t="s">
        <v>623</v>
      </c>
      <c r="F184" s="2" t="s">
        <v>643</v>
      </c>
      <c r="G184" s="2" t="s">
        <v>27</v>
      </c>
      <c r="H184" s="52" t="s">
        <v>48</v>
      </c>
      <c r="J184" s="2" t="s">
        <v>28</v>
      </c>
      <c r="K184" s="2" t="s">
        <v>410</v>
      </c>
    </row>
    <row r="185" spans="1:14" ht="45" x14ac:dyDescent="0.25">
      <c r="A185" s="10" t="s">
        <v>610</v>
      </c>
      <c r="B185" s="2" t="s">
        <v>525</v>
      </c>
      <c r="C185" s="2" t="s">
        <v>889</v>
      </c>
      <c r="D185" s="2" t="s">
        <v>226</v>
      </c>
      <c r="E185" s="2" t="s">
        <v>624</v>
      </c>
      <c r="F185" s="2" t="s">
        <v>643</v>
      </c>
      <c r="G185" s="2" t="s">
        <v>27</v>
      </c>
      <c r="H185" s="2" t="s">
        <v>34</v>
      </c>
      <c r="J185" s="2" t="s">
        <v>644</v>
      </c>
      <c r="K185" s="2"/>
    </row>
    <row r="186" spans="1:14" ht="96" customHeight="1" x14ac:dyDescent="0.25">
      <c r="A186" s="10" t="s">
        <v>648</v>
      </c>
      <c r="B186" s="60" t="s">
        <v>559</v>
      </c>
      <c r="C186" s="2" t="s">
        <v>726</v>
      </c>
      <c r="D186" s="60" t="s">
        <v>613</v>
      </c>
      <c r="E186" s="60" t="s">
        <v>656</v>
      </c>
      <c r="F186" s="60" t="s">
        <v>655</v>
      </c>
      <c r="G186" s="60" t="s">
        <v>20</v>
      </c>
      <c r="H186" s="60" t="s">
        <v>72</v>
      </c>
      <c r="I186" s="52" t="s">
        <v>718</v>
      </c>
      <c r="J186" s="60"/>
      <c r="K186" s="2"/>
      <c r="L186" s="2" t="s">
        <v>717</v>
      </c>
      <c r="M186" s="61"/>
      <c r="N186" s="2" t="s">
        <v>639</v>
      </c>
    </row>
    <row r="187" spans="1:14" ht="96" customHeight="1" x14ac:dyDescent="0.25">
      <c r="A187" s="10" t="s">
        <v>649</v>
      </c>
      <c r="B187" s="2" t="s">
        <v>559</v>
      </c>
      <c r="C187" s="2" t="s">
        <v>881</v>
      </c>
      <c r="D187" s="2" t="s">
        <v>657</v>
      </c>
      <c r="E187" s="2" t="s">
        <v>661</v>
      </c>
      <c r="F187" s="2" t="s">
        <v>643</v>
      </c>
      <c r="G187" s="2" t="s">
        <v>27</v>
      </c>
      <c r="H187" s="2" t="s">
        <v>22</v>
      </c>
      <c r="J187" s="2" t="s">
        <v>28</v>
      </c>
      <c r="K187" s="2" t="s">
        <v>29</v>
      </c>
    </row>
    <row r="188" spans="1:14" ht="153.75" customHeight="1" x14ac:dyDescent="0.25">
      <c r="A188" s="10" t="s">
        <v>650</v>
      </c>
      <c r="B188" s="2" t="s">
        <v>559</v>
      </c>
      <c r="C188" s="2" t="s">
        <v>892</v>
      </c>
      <c r="D188" s="2" t="s">
        <v>658</v>
      </c>
      <c r="E188" s="2" t="s">
        <v>659</v>
      </c>
      <c r="F188" s="2" t="s">
        <v>643</v>
      </c>
      <c r="G188" s="2" t="s">
        <v>27</v>
      </c>
      <c r="H188" s="2" t="s">
        <v>441</v>
      </c>
      <c r="J188" s="2" t="s">
        <v>28</v>
      </c>
      <c r="K188" s="2" t="s">
        <v>722</v>
      </c>
      <c r="L188" s="2" t="s">
        <v>686</v>
      </c>
    </row>
    <row r="189" spans="1:14" ht="121.5" customHeight="1" x14ac:dyDescent="0.25">
      <c r="A189" s="10" t="s">
        <v>651</v>
      </c>
      <c r="B189" s="2" t="s">
        <v>530</v>
      </c>
      <c r="C189" s="2" t="s">
        <v>898</v>
      </c>
      <c r="D189" s="2" t="s">
        <v>660</v>
      </c>
      <c r="E189" s="2" t="s">
        <v>662</v>
      </c>
      <c r="F189" s="2" t="s">
        <v>643</v>
      </c>
      <c r="G189" s="2" t="s">
        <v>706</v>
      </c>
      <c r="H189" s="2" t="s">
        <v>111</v>
      </c>
      <c r="I189" s="52" t="s">
        <v>111</v>
      </c>
      <c r="J189" s="2" t="s">
        <v>788</v>
      </c>
      <c r="K189" s="2"/>
      <c r="L189" s="2" t="s">
        <v>663</v>
      </c>
      <c r="N189" s="2" t="s">
        <v>637</v>
      </c>
    </row>
    <row r="190" spans="1:14" ht="105" customHeight="1" x14ac:dyDescent="0.25">
      <c r="A190" s="10" t="s">
        <v>652</v>
      </c>
      <c r="B190" s="2" t="s">
        <v>525</v>
      </c>
      <c r="C190" s="2" t="s">
        <v>888</v>
      </c>
      <c r="D190" s="2" t="s">
        <v>573</v>
      </c>
      <c r="E190" s="2" t="s">
        <v>664</v>
      </c>
      <c r="F190" s="2" t="s">
        <v>643</v>
      </c>
      <c r="G190" s="2" t="s">
        <v>707</v>
      </c>
      <c r="H190" s="52" t="s">
        <v>336</v>
      </c>
      <c r="I190" s="52" t="s">
        <v>665</v>
      </c>
      <c r="J190" s="2" t="s">
        <v>666</v>
      </c>
      <c r="K190" s="2"/>
      <c r="N190" s="2" t="s">
        <v>635</v>
      </c>
    </row>
    <row r="191" spans="1:14" ht="60" x14ac:dyDescent="0.25">
      <c r="A191" s="10" t="s">
        <v>653</v>
      </c>
      <c r="B191" s="2" t="s">
        <v>525</v>
      </c>
      <c r="C191" s="2" t="s">
        <v>891</v>
      </c>
      <c r="D191" s="2" t="s">
        <v>667</v>
      </c>
      <c r="E191" s="2" t="s">
        <v>668</v>
      </c>
      <c r="F191" s="2" t="s">
        <v>643</v>
      </c>
      <c r="G191" s="2" t="s">
        <v>27</v>
      </c>
      <c r="H191" s="2" t="s">
        <v>71</v>
      </c>
      <c r="J191" s="2" t="s">
        <v>35</v>
      </c>
      <c r="K191" s="2"/>
      <c r="L191" s="2" t="s">
        <v>703</v>
      </c>
    </row>
    <row r="192" spans="1:14" ht="135" x14ac:dyDescent="0.25">
      <c r="A192" s="10" t="s">
        <v>654</v>
      </c>
      <c r="B192" s="2" t="s">
        <v>525</v>
      </c>
      <c r="C192" s="2" t="s">
        <v>869</v>
      </c>
      <c r="D192" s="2" t="s">
        <v>669</v>
      </c>
      <c r="E192" s="2" t="s">
        <v>671</v>
      </c>
      <c r="F192" s="2" t="s">
        <v>643</v>
      </c>
      <c r="G192" s="2" t="s">
        <v>402</v>
      </c>
      <c r="H192" s="2" t="s">
        <v>53</v>
      </c>
      <c r="I192" s="52" t="s">
        <v>22</v>
      </c>
      <c r="J192" s="2"/>
      <c r="K192" s="2"/>
      <c r="L192" s="2" t="s">
        <v>670</v>
      </c>
      <c r="N192" s="2" t="s">
        <v>635</v>
      </c>
    </row>
    <row r="193" spans="1:14" ht="270" x14ac:dyDescent="0.25">
      <c r="A193" s="57" t="s">
        <v>672</v>
      </c>
      <c r="B193" s="2" t="s">
        <v>559</v>
      </c>
      <c r="C193" s="2" t="s">
        <v>869</v>
      </c>
      <c r="D193" s="2" t="s">
        <v>683</v>
      </c>
      <c r="E193" s="2" t="s">
        <v>684</v>
      </c>
      <c r="F193" s="2" t="s">
        <v>643</v>
      </c>
      <c r="G193" s="2" t="s">
        <v>20</v>
      </c>
      <c r="H193" s="2" t="s">
        <v>432</v>
      </c>
      <c r="I193" s="52" t="s">
        <v>22</v>
      </c>
      <c r="J193" s="2"/>
      <c r="K193" s="2"/>
      <c r="N193" s="2" t="s">
        <v>635</v>
      </c>
    </row>
    <row r="194" spans="1:14" ht="135" x14ac:dyDescent="0.25">
      <c r="A194" s="57" t="s">
        <v>673</v>
      </c>
      <c r="B194" s="2" t="s">
        <v>559</v>
      </c>
      <c r="C194" s="2" t="s">
        <v>892</v>
      </c>
      <c r="D194" s="2" t="s">
        <v>658</v>
      </c>
      <c r="E194" s="2" t="s">
        <v>685</v>
      </c>
      <c r="F194" s="2" t="s">
        <v>643</v>
      </c>
      <c r="G194" s="2" t="s">
        <v>27</v>
      </c>
      <c r="H194" s="2" t="s">
        <v>71</v>
      </c>
      <c r="J194" s="2" t="s">
        <v>28</v>
      </c>
      <c r="K194" s="2" t="s">
        <v>722</v>
      </c>
      <c r="L194" s="2" t="s">
        <v>686</v>
      </c>
    </row>
    <row r="195" spans="1:14" ht="75" x14ac:dyDescent="0.25">
      <c r="A195" s="57" t="s">
        <v>674</v>
      </c>
      <c r="B195" s="2" t="s">
        <v>559</v>
      </c>
      <c r="C195" s="2" t="s">
        <v>902</v>
      </c>
      <c r="D195" s="2" t="s">
        <v>687</v>
      </c>
      <c r="E195" s="2" t="s">
        <v>688</v>
      </c>
      <c r="F195" s="2" t="s">
        <v>2</v>
      </c>
      <c r="G195" s="2" t="s">
        <v>706</v>
      </c>
      <c r="H195" s="2" t="s">
        <v>217</v>
      </c>
      <c r="I195" s="52" t="s">
        <v>111</v>
      </c>
      <c r="J195" s="2"/>
      <c r="K195" s="2"/>
      <c r="N195" s="2" t="s">
        <v>635</v>
      </c>
    </row>
    <row r="196" spans="1:14" ht="75" x14ac:dyDescent="0.25">
      <c r="A196" s="57" t="s">
        <v>675</v>
      </c>
      <c r="B196" s="2" t="s">
        <v>559</v>
      </c>
      <c r="C196" s="2" t="s">
        <v>892</v>
      </c>
      <c r="D196" s="2" t="s">
        <v>689</v>
      </c>
      <c r="E196" s="2" t="s">
        <v>690</v>
      </c>
      <c r="F196" s="2" t="s">
        <v>2</v>
      </c>
      <c r="G196" s="2" t="s">
        <v>706</v>
      </c>
      <c r="H196" s="2" t="s">
        <v>214</v>
      </c>
      <c r="I196" s="52" t="s">
        <v>111</v>
      </c>
      <c r="J196" s="2"/>
      <c r="K196" s="2"/>
      <c r="N196" s="2" t="s">
        <v>635</v>
      </c>
    </row>
    <row r="197" spans="1:14" ht="150" x14ac:dyDescent="0.25">
      <c r="A197" s="57" t="s">
        <v>676</v>
      </c>
      <c r="B197" s="2" t="s">
        <v>530</v>
      </c>
      <c r="C197" s="2" t="s">
        <v>727</v>
      </c>
      <c r="D197" s="2" t="s">
        <v>691</v>
      </c>
      <c r="E197" s="2" t="s">
        <v>132</v>
      </c>
      <c r="F197" s="2" t="s">
        <v>2</v>
      </c>
      <c r="G197" s="2" t="s">
        <v>20</v>
      </c>
      <c r="H197" s="2" t="s">
        <v>71</v>
      </c>
      <c r="I197" s="52" t="s">
        <v>819</v>
      </c>
      <c r="J197" s="2"/>
      <c r="K197" s="2"/>
      <c r="L197" s="2" t="s">
        <v>745</v>
      </c>
      <c r="N197" s="2"/>
    </row>
    <row r="198" spans="1:14" ht="180" x14ac:dyDescent="0.25">
      <c r="A198" s="57" t="s">
        <v>677</v>
      </c>
      <c r="B198" s="2" t="s">
        <v>530</v>
      </c>
      <c r="C198" s="2" t="s">
        <v>859</v>
      </c>
      <c r="D198" s="2" t="s">
        <v>615</v>
      </c>
      <c r="E198" s="2" t="s">
        <v>692</v>
      </c>
      <c r="F198" s="2" t="s">
        <v>2</v>
      </c>
      <c r="G198" s="2" t="s">
        <v>20</v>
      </c>
      <c r="H198" s="2" t="s">
        <v>34</v>
      </c>
      <c r="I198" s="52" t="s">
        <v>34</v>
      </c>
      <c r="J198" s="2"/>
      <c r="K198" s="2"/>
      <c r="L198" s="2" t="s">
        <v>693</v>
      </c>
      <c r="N198" s="2" t="s">
        <v>637</v>
      </c>
    </row>
    <row r="199" spans="1:14" ht="75" x14ac:dyDescent="0.25">
      <c r="A199" s="57" t="s">
        <v>678</v>
      </c>
      <c r="B199" s="2" t="s">
        <v>530</v>
      </c>
      <c r="C199" s="2" t="s">
        <v>727</v>
      </c>
      <c r="D199" s="2" t="s">
        <v>694</v>
      </c>
      <c r="E199" s="2" t="s">
        <v>695</v>
      </c>
      <c r="F199" s="2" t="s">
        <v>2</v>
      </c>
      <c r="G199" s="2" t="s">
        <v>20</v>
      </c>
      <c r="H199" s="2" t="s">
        <v>34</v>
      </c>
      <c r="I199" s="52" t="s">
        <v>22</v>
      </c>
      <c r="J199" s="2"/>
      <c r="K199" s="2"/>
      <c r="L199" s="2" t="s">
        <v>746</v>
      </c>
      <c r="N199" s="2" t="s">
        <v>635</v>
      </c>
    </row>
    <row r="200" spans="1:14" ht="300" x14ac:dyDescent="0.25">
      <c r="A200" s="57" t="s">
        <v>679</v>
      </c>
      <c r="B200" s="2" t="s">
        <v>530</v>
      </c>
      <c r="C200" s="2" t="s">
        <v>705</v>
      </c>
      <c r="D200" s="2" t="s">
        <v>696</v>
      </c>
      <c r="E200" s="2" t="s">
        <v>697</v>
      </c>
      <c r="F200" s="2" t="s">
        <v>33</v>
      </c>
      <c r="G200" s="2" t="s">
        <v>27</v>
      </c>
      <c r="H200" s="2" t="s">
        <v>34</v>
      </c>
      <c r="J200" s="2" t="s">
        <v>28</v>
      </c>
      <c r="K200" s="2"/>
      <c r="L200" s="2" t="s">
        <v>733</v>
      </c>
      <c r="N200" s="2"/>
    </row>
    <row r="201" spans="1:14" ht="60" x14ac:dyDescent="0.25">
      <c r="A201" s="57" t="s">
        <v>680</v>
      </c>
      <c r="B201" s="2" t="s">
        <v>525</v>
      </c>
      <c r="C201" s="58" t="s">
        <v>866</v>
      </c>
      <c r="D201" s="2" t="s">
        <v>698</v>
      </c>
      <c r="E201" s="2" t="s">
        <v>699</v>
      </c>
      <c r="F201" s="2" t="s">
        <v>643</v>
      </c>
      <c r="G201" s="2" t="s">
        <v>27</v>
      </c>
      <c r="H201" s="2" t="s">
        <v>111</v>
      </c>
      <c r="J201" s="2" t="s">
        <v>28</v>
      </c>
      <c r="K201" s="2" t="s">
        <v>723</v>
      </c>
      <c r="L201" s="2"/>
      <c r="N201" s="2"/>
    </row>
    <row r="202" spans="1:14" ht="75" x14ac:dyDescent="0.25">
      <c r="A202" s="57" t="s">
        <v>681</v>
      </c>
      <c r="B202" s="2" t="s">
        <v>525</v>
      </c>
      <c r="C202" s="2" t="s">
        <v>802</v>
      </c>
      <c r="D202" s="2" t="s">
        <v>426</v>
      </c>
      <c r="E202" s="2" t="s">
        <v>701</v>
      </c>
      <c r="F202" s="2" t="s">
        <v>2</v>
      </c>
      <c r="G202" s="2" t="s">
        <v>20</v>
      </c>
      <c r="H202" s="2" t="s">
        <v>34</v>
      </c>
      <c r="I202" s="2" t="s">
        <v>747</v>
      </c>
      <c r="J202" s="2"/>
      <c r="K202" s="2"/>
      <c r="L202" s="2" t="s">
        <v>700</v>
      </c>
      <c r="N202" s="2" t="s">
        <v>635</v>
      </c>
    </row>
    <row r="203" spans="1:14" ht="195" customHeight="1" x14ac:dyDescent="0.25">
      <c r="A203" s="57" t="s">
        <v>682</v>
      </c>
      <c r="B203" s="2" t="s">
        <v>525</v>
      </c>
      <c r="C203" s="2" t="s">
        <v>891</v>
      </c>
      <c r="D203" s="2" t="s">
        <v>667</v>
      </c>
      <c r="E203" s="2" t="s">
        <v>702</v>
      </c>
      <c r="F203" s="2" t="s">
        <v>2</v>
      </c>
      <c r="G203" s="2" t="s">
        <v>27</v>
      </c>
      <c r="H203" s="2" t="s">
        <v>34</v>
      </c>
      <c r="J203" s="2" t="s">
        <v>35</v>
      </c>
      <c r="K203" s="2"/>
      <c r="L203" s="2" t="s">
        <v>704</v>
      </c>
      <c r="N203" s="2"/>
    </row>
    <row r="204" spans="1:14" ht="270" x14ac:dyDescent="0.25">
      <c r="A204" s="57" t="s">
        <v>729</v>
      </c>
      <c r="B204" s="2" t="s">
        <v>525</v>
      </c>
      <c r="C204" s="2" t="s">
        <v>869</v>
      </c>
      <c r="D204" s="2" t="s">
        <v>730</v>
      </c>
      <c r="E204" s="2" t="s">
        <v>731</v>
      </c>
      <c r="F204" s="2"/>
      <c r="H204" s="2" t="s">
        <v>34</v>
      </c>
      <c r="K204" s="2" t="s">
        <v>744</v>
      </c>
      <c r="L204" s="2" t="s">
        <v>732</v>
      </c>
      <c r="N204" s="2"/>
    </row>
    <row r="205" spans="1:14" ht="45" x14ac:dyDescent="0.25">
      <c r="A205" s="57" t="s">
        <v>734</v>
      </c>
      <c r="B205" s="2" t="s">
        <v>525</v>
      </c>
      <c r="C205" s="2" t="s">
        <v>863</v>
      </c>
      <c r="D205" s="2" t="s">
        <v>667</v>
      </c>
      <c r="E205" s="2" t="s">
        <v>737</v>
      </c>
      <c r="F205" s="2" t="s">
        <v>2</v>
      </c>
      <c r="G205" s="2" t="s">
        <v>27</v>
      </c>
      <c r="H205" s="2" t="s">
        <v>34</v>
      </c>
      <c r="J205" s="2" t="s">
        <v>35</v>
      </c>
      <c r="N205" s="2"/>
    </row>
    <row r="206" spans="1:14" ht="90" x14ac:dyDescent="0.25">
      <c r="A206" s="57" t="s">
        <v>735</v>
      </c>
      <c r="B206" s="2" t="s">
        <v>738</v>
      </c>
      <c r="C206" s="2" t="s">
        <v>864</v>
      </c>
      <c r="D206" s="2" t="s">
        <v>614</v>
      </c>
      <c r="E206" s="2" t="s">
        <v>739</v>
      </c>
      <c r="F206" s="2" t="s">
        <v>2</v>
      </c>
      <c r="G206" s="2" t="s">
        <v>52</v>
      </c>
      <c r="H206" s="2" t="s">
        <v>484</v>
      </c>
      <c r="N206" s="2" t="s">
        <v>635</v>
      </c>
    </row>
    <row r="207" spans="1:14" ht="105" x14ac:dyDescent="0.25">
      <c r="A207" s="57" t="s">
        <v>736</v>
      </c>
      <c r="B207" s="2" t="s">
        <v>740</v>
      </c>
      <c r="C207" s="2" t="s">
        <v>45</v>
      </c>
      <c r="D207" s="2" t="s">
        <v>741</v>
      </c>
      <c r="E207" s="2" t="s">
        <v>742</v>
      </c>
      <c r="F207" s="2" t="s">
        <v>2</v>
      </c>
      <c r="G207" s="2" t="s">
        <v>20</v>
      </c>
      <c r="H207" s="2" t="s">
        <v>743</v>
      </c>
      <c r="I207" s="2" t="s">
        <v>748</v>
      </c>
      <c r="N207" s="2" t="s">
        <v>635</v>
      </c>
    </row>
    <row r="208" spans="1:14" ht="105" x14ac:dyDescent="0.25">
      <c r="A208" s="10" t="s">
        <v>749</v>
      </c>
      <c r="B208" s="2" t="s">
        <v>738</v>
      </c>
      <c r="C208" s="2" t="s">
        <v>872</v>
      </c>
      <c r="D208" s="2" t="s">
        <v>146</v>
      </c>
      <c r="E208" s="2" t="s">
        <v>782</v>
      </c>
      <c r="F208" s="2" t="s">
        <v>2</v>
      </c>
      <c r="G208" s="2" t="s">
        <v>20</v>
      </c>
      <c r="H208" s="2" t="s">
        <v>111</v>
      </c>
      <c r="I208" s="2" t="s">
        <v>781</v>
      </c>
      <c r="J208" s="2"/>
      <c r="K208" s="2"/>
      <c r="L208" s="2"/>
      <c r="M208" s="2"/>
      <c r="N208" s="2" t="s">
        <v>635</v>
      </c>
    </row>
    <row r="209" spans="1:14" ht="90" x14ac:dyDescent="0.25">
      <c r="A209" s="10" t="s">
        <v>750</v>
      </c>
      <c r="B209" s="2" t="s">
        <v>740</v>
      </c>
      <c r="C209" s="2" t="s">
        <v>45</v>
      </c>
      <c r="D209" s="2" t="s">
        <v>770</v>
      </c>
      <c r="E209" s="2" t="s">
        <v>783</v>
      </c>
      <c r="F209" s="2" t="s">
        <v>2</v>
      </c>
      <c r="G209" s="2" t="s">
        <v>52</v>
      </c>
      <c r="H209" s="2" t="s">
        <v>34</v>
      </c>
      <c r="I209" s="2"/>
      <c r="J209" s="2"/>
      <c r="K209" s="2"/>
      <c r="L209" s="2" t="s">
        <v>784</v>
      </c>
      <c r="M209" s="2"/>
      <c r="N209" s="2"/>
    </row>
    <row r="210" spans="1:14" ht="270" x14ac:dyDescent="0.25">
      <c r="A210" s="10" t="s">
        <v>751</v>
      </c>
      <c r="B210" s="2" t="s">
        <v>525</v>
      </c>
      <c r="C210" s="2" t="s">
        <v>768</v>
      </c>
      <c r="D210" s="2" t="s">
        <v>771</v>
      </c>
      <c r="E210" s="2" t="s">
        <v>786</v>
      </c>
      <c r="F210" s="2" t="s">
        <v>855</v>
      </c>
      <c r="G210" s="2" t="s">
        <v>853</v>
      </c>
      <c r="H210" s="2" t="s">
        <v>787</v>
      </c>
      <c r="I210" s="2"/>
      <c r="J210" s="2" t="s">
        <v>788</v>
      </c>
      <c r="K210" s="2"/>
      <c r="L210" s="2" t="s">
        <v>854</v>
      </c>
      <c r="M210" s="2"/>
      <c r="N210" s="2"/>
    </row>
    <row r="211" spans="1:14" ht="165" x14ac:dyDescent="0.25">
      <c r="A211" s="10" t="s">
        <v>751</v>
      </c>
      <c r="B211" s="2" t="s">
        <v>525</v>
      </c>
      <c r="C211" s="2" t="s">
        <v>768</v>
      </c>
      <c r="D211" s="2" t="s">
        <v>772</v>
      </c>
      <c r="E211" s="2" t="s">
        <v>785</v>
      </c>
      <c r="F211" s="2" t="s">
        <v>855</v>
      </c>
      <c r="G211" s="2" t="s">
        <v>853</v>
      </c>
      <c r="H211" s="2" t="s">
        <v>787</v>
      </c>
      <c r="I211" s="2"/>
      <c r="J211" s="2" t="s">
        <v>788</v>
      </c>
      <c r="K211" s="2"/>
      <c r="L211" s="2"/>
      <c r="N211" s="2"/>
    </row>
    <row r="212" spans="1:14" ht="60" x14ac:dyDescent="0.25">
      <c r="A212" s="10" t="s">
        <v>752</v>
      </c>
      <c r="B212" s="2" t="s">
        <v>738</v>
      </c>
      <c r="C212" s="2" t="s">
        <v>881</v>
      </c>
      <c r="D212" s="2" t="s">
        <v>773</v>
      </c>
      <c r="E212" s="2" t="s">
        <v>359</v>
      </c>
      <c r="F212" s="2" t="s">
        <v>33</v>
      </c>
      <c r="G212" s="2" t="s">
        <v>27</v>
      </c>
      <c r="H212" s="2" t="s">
        <v>590</v>
      </c>
      <c r="I212" s="2"/>
      <c r="J212" s="2" t="s">
        <v>788</v>
      </c>
      <c r="K212" s="2"/>
      <c r="L212" s="2"/>
      <c r="N212" s="2"/>
    </row>
    <row r="213" spans="1:14" ht="75" x14ac:dyDescent="0.25">
      <c r="A213" s="10" t="s">
        <v>753</v>
      </c>
      <c r="B213" s="2" t="s">
        <v>767</v>
      </c>
      <c r="C213" s="2" t="s">
        <v>869</v>
      </c>
      <c r="D213" s="2" t="s">
        <v>774</v>
      </c>
      <c r="E213" s="2" t="s">
        <v>789</v>
      </c>
      <c r="F213" s="2" t="s">
        <v>33</v>
      </c>
      <c r="G213" s="2"/>
      <c r="H213" s="2"/>
      <c r="I213" s="2"/>
      <c r="J213" s="2"/>
      <c r="K213" s="2"/>
      <c r="L213" s="2" t="s">
        <v>821</v>
      </c>
      <c r="N213" s="2"/>
    </row>
    <row r="214" spans="1:14" ht="60" x14ac:dyDescent="0.25">
      <c r="A214" s="10" t="s">
        <v>754</v>
      </c>
      <c r="B214" s="2" t="s">
        <v>525</v>
      </c>
      <c r="C214" s="58" t="s">
        <v>866</v>
      </c>
      <c r="D214" s="2" t="s">
        <v>295</v>
      </c>
      <c r="E214" s="2" t="s">
        <v>790</v>
      </c>
      <c r="F214" s="2" t="s">
        <v>2</v>
      </c>
      <c r="G214" s="2" t="s">
        <v>27</v>
      </c>
      <c r="H214" s="2" t="s">
        <v>34</v>
      </c>
      <c r="I214" s="2"/>
      <c r="J214" s="2" t="s">
        <v>788</v>
      </c>
      <c r="K214" s="2"/>
      <c r="L214" s="2"/>
      <c r="N214" s="2"/>
    </row>
    <row r="215" spans="1:14" ht="75" x14ac:dyDescent="0.25">
      <c r="A215" s="10" t="s">
        <v>755</v>
      </c>
      <c r="B215" s="2" t="s">
        <v>767</v>
      </c>
      <c r="C215" s="2" t="s">
        <v>869</v>
      </c>
      <c r="D215" s="2" t="s">
        <v>774</v>
      </c>
      <c r="E215" s="2" t="s">
        <v>791</v>
      </c>
      <c r="F215" s="2" t="s">
        <v>33</v>
      </c>
      <c r="G215" s="2"/>
      <c r="H215" s="2"/>
      <c r="I215" s="2"/>
      <c r="J215" s="2"/>
      <c r="K215" s="2"/>
      <c r="L215" s="2" t="s">
        <v>822</v>
      </c>
      <c r="N215" s="2"/>
    </row>
    <row r="216" spans="1:14" ht="75" x14ac:dyDescent="0.25">
      <c r="A216" s="10" t="s">
        <v>756</v>
      </c>
      <c r="B216" s="2" t="s">
        <v>525</v>
      </c>
      <c r="D216" s="2" t="s">
        <v>769</v>
      </c>
      <c r="E216" s="2"/>
      <c r="F216" s="2" t="s">
        <v>33</v>
      </c>
      <c r="G216" s="2" t="s">
        <v>820</v>
      </c>
      <c r="H216" s="2"/>
      <c r="I216" s="2"/>
      <c r="J216" s="2"/>
      <c r="K216" s="2"/>
      <c r="L216" s="2" t="s">
        <v>775</v>
      </c>
      <c r="M216" s="2"/>
      <c r="N216" s="2"/>
    </row>
    <row r="217" spans="1:14" ht="90" x14ac:dyDescent="0.25">
      <c r="A217" s="10" t="s">
        <v>757</v>
      </c>
      <c r="B217" s="2" t="s">
        <v>738</v>
      </c>
      <c r="C217" s="2" t="s">
        <v>802</v>
      </c>
      <c r="D217" s="2" t="s">
        <v>776</v>
      </c>
      <c r="E217" s="2" t="s">
        <v>792</v>
      </c>
      <c r="F217" s="2" t="s">
        <v>2</v>
      </c>
      <c r="G217" s="2" t="s">
        <v>20</v>
      </c>
      <c r="H217" s="2" t="s">
        <v>22</v>
      </c>
      <c r="I217" s="2" t="s">
        <v>217</v>
      </c>
      <c r="J217" s="2"/>
      <c r="K217" s="2"/>
      <c r="L217" s="2"/>
      <c r="M217" s="2"/>
      <c r="N217" s="2" t="s">
        <v>636</v>
      </c>
    </row>
    <row r="218" spans="1:14" ht="60" x14ac:dyDescent="0.25">
      <c r="A218" s="10" t="s">
        <v>758</v>
      </c>
      <c r="B218" s="2" t="s">
        <v>767</v>
      </c>
      <c r="C218" s="2" t="s">
        <v>869</v>
      </c>
      <c r="D218" s="2" t="s">
        <v>774</v>
      </c>
      <c r="E218" s="2" t="s">
        <v>793</v>
      </c>
      <c r="F218" s="2" t="s">
        <v>855</v>
      </c>
      <c r="G218" s="2" t="s">
        <v>27</v>
      </c>
      <c r="H218" s="2" t="s">
        <v>34</v>
      </c>
      <c r="I218" s="2"/>
      <c r="K218" s="2"/>
      <c r="L218" s="2" t="s">
        <v>823</v>
      </c>
      <c r="M218" s="2"/>
      <c r="N218" s="2"/>
    </row>
    <row r="219" spans="1:14" ht="60" x14ac:dyDescent="0.25">
      <c r="A219" s="10" t="s">
        <v>759</v>
      </c>
      <c r="B219" s="2" t="s">
        <v>738</v>
      </c>
      <c r="C219" s="2" t="s">
        <v>893</v>
      </c>
      <c r="D219" s="2" t="s">
        <v>777</v>
      </c>
      <c r="E219" s="2" t="s">
        <v>794</v>
      </c>
      <c r="F219" s="2" t="s">
        <v>33</v>
      </c>
      <c r="G219" s="2" t="s">
        <v>27</v>
      </c>
      <c r="H219" s="2" t="s">
        <v>34</v>
      </c>
      <c r="I219" s="2"/>
      <c r="J219" s="2" t="s">
        <v>35</v>
      </c>
      <c r="K219" s="2"/>
      <c r="L219" s="2"/>
      <c r="M219" s="2"/>
      <c r="N219" s="2"/>
    </row>
    <row r="220" spans="1:14" ht="120" x14ac:dyDescent="0.25">
      <c r="A220" s="10" t="s">
        <v>760</v>
      </c>
      <c r="B220" s="2" t="s">
        <v>525</v>
      </c>
      <c r="C220" s="2" t="s">
        <v>869</v>
      </c>
      <c r="D220" s="2" t="s">
        <v>689</v>
      </c>
      <c r="E220" s="2" t="s">
        <v>795</v>
      </c>
      <c r="F220" s="2" t="s">
        <v>2</v>
      </c>
      <c r="G220" s="2" t="s">
        <v>27</v>
      </c>
      <c r="H220" s="2" t="s">
        <v>48</v>
      </c>
      <c r="I220" s="2"/>
      <c r="J220" s="2"/>
      <c r="K220" s="2"/>
      <c r="L220" s="2"/>
      <c r="M220" s="2"/>
      <c r="N220" s="2"/>
    </row>
    <row r="221" spans="1:14" ht="120" x14ac:dyDescent="0.25">
      <c r="A221" s="10" t="s">
        <v>761</v>
      </c>
      <c r="B221" s="2" t="s">
        <v>738</v>
      </c>
      <c r="C221" s="2" t="s">
        <v>864</v>
      </c>
      <c r="D221" s="2" t="s">
        <v>614</v>
      </c>
      <c r="E221" s="2" t="s">
        <v>796</v>
      </c>
      <c r="F221" s="2" t="s">
        <v>2</v>
      </c>
      <c r="G221" s="2" t="s">
        <v>20</v>
      </c>
      <c r="H221" s="2" t="s">
        <v>72</v>
      </c>
      <c r="I221" s="2" t="s">
        <v>72</v>
      </c>
      <c r="J221" s="2"/>
      <c r="K221" s="2"/>
      <c r="L221" s="2" t="s">
        <v>856</v>
      </c>
      <c r="M221" s="2"/>
      <c r="N221" s="2"/>
    </row>
    <row r="222" spans="1:14" ht="75" x14ac:dyDescent="0.25">
      <c r="A222" s="10" t="s">
        <v>762</v>
      </c>
      <c r="B222" s="2" t="s">
        <v>740</v>
      </c>
      <c r="C222" s="2" t="s">
        <v>894</v>
      </c>
      <c r="D222" s="2" t="s">
        <v>778</v>
      </c>
      <c r="E222" s="2" t="s">
        <v>797</v>
      </c>
      <c r="F222" s="2" t="s">
        <v>33</v>
      </c>
      <c r="G222" s="2"/>
      <c r="H222" s="2" t="s">
        <v>217</v>
      </c>
      <c r="I222" s="2"/>
      <c r="J222" s="2"/>
      <c r="K222" s="2"/>
      <c r="L222" s="2" t="s">
        <v>824</v>
      </c>
      <c r="M222" s="2"/>
      <c r="N222" s="2"/>
    </row>
    <row r="223" spans="1:14" ht="45" x14ac:dyDescent="0.25">
      <c r="A223" s="10" t="s">
        <v>763</v>
      </c>
      <c r="B223" s="2" t="s">
        <v>525</v>
      </c>
      <c r="C223" s="2" t="s">
        <v>887</v>
      </c>
      <c r="D223" s="2" t="s">
        <v>779</v>
      </c>
      <c r="E223" s="2" t="s">
        <v>737</v>
      </c>
      <c r="F223" s="2" t="s">
        <v>2</v>
      </c>
      <c r="G223" s="2"/>
      <c r="H223" s="2"/>
      <c r="I223" s="2"/>
      <c r="J223" s="2"/>
      <c r="K223" s="2"/>
      <c r="L223" s="2" t="s">
        <v>951</v>
      </c>
      <c r="M223" s="2"/>
      <c r="N223" s="2"/>
    </row>
    <row r="224" spans="1:14" ht="105" x14ac:dyDescent="0.25">
      <c r="A224" s="10" t="s">
        <v>764</v>
      </c>
      <c r="B224" s="2" t="s">
        <v>738</v>
      </c>
      <c r="C224" s="2" t="s">
        <v>862</v>
      </c>
      <c r="D224" s="2" t="s">
        <v>582</v>
      </c>
      <c r="E224" s="2" t="s">
        <v>798</v>
      </c>
      <c r="F224" s="2" t="s">
        <v>2</v>
      </c>
      <c r="G224" s="2" t="s">
        <v>20</v>
      </c>
      <c r="H224" s="2" t="s">
        <v>71</v>
      </c>
      <c r="I224" s="2" t="s">
        <v>22</v>
      </c>
      <c r="J224" s="2"/>
      <c r="K224" s="2"/>
      <c r="L224" s="2"/>
      <c r="M224" s="2"/>
      <c r="N224" s="2"/>
    </row>
    <row r="225" spans="1:14" ht="60" x14ac:dyDescent="0.25">
      <c r="A225" s="10" t="s">
        <v>765</v>
      </c>
      <c r="B225" s="2" t="s">
        <v>525</v>
      </c>
      <c r="C225" s="2" t="s">
        <v>45</v>
      </c>
      <c r="D225" s="2" t="s">
        <v>295</v>
      </c>
      <c r="E225" s="2" t="s">
        <v>790</v>
      </c>
      <c r="F225" s="2"/>
      <c r="G225" s="2"/>
      <c r="H225" s="2" t="s">
        <v>34</v>
      </c>
      <c r="I225" s="2"/>
      <c r="J225" s="2"/>
      <c r="K225" s="2"/>
      <c r="L225" s="2" t="s">
        <v>825</v>
      </c>
      <c r="M225" s="2"/>
      <c r="N225" s="2"/>
    </row>
    <row r="226" spans="1:14" ht="180" x14ac:dyDescent="0.25">
      <c r="A226" s="10" t="s">
        <v>766</v>
      </c>
      <c r="B226" s="2" t="s">
        <v>740</v>
      </c>
      <c r="C226" s="2" t="s">
        <v>895</v>
      </c>
      <c r="D226" s="2" t="s">
        <v>780</v>
      </c>
      <c r="E226" s="2" t="s">
        <v>799</v>
      </c>
      <c r="F226" s="2" t="s">
        <v>2</v>
      </c>
      <c r="G226" s="2" t="s">
        <v>20</v>
      </c>
      <c r="H226" s="2" t="s">
        <v>34</v>
      </c>
      <c r="I226" s="2" t="s">
        <v>34</v>
      </c>
      <c r="J226" s="2"/>
      <c r="K226" s="2"/>
      <c r="L226" s="2" t="s">
        <v>857</v>
      </c>
      <c r="M226" s="2"/>
      <c r="N226" s="2"/>
    </row>
    <row r="227" spans="1:14" ht="60" x14ac:dyDescent="0.25">
      <c r="A227" s="10" t="s">
        <v>803</v>
      </c>
      <c r="B227" s="2" t="s">
        <v>525</v>
      </c>
      <c r="C227" s="2" t="s">
        <v>887</v>
      </c>
      <c r="D227" s="2" t="s">
        <v>779</v>
      </c>
      <c r="E227" s="2" t="s">
        <v>829</v>
      </c>
      <c r="F227" s="2" t="s">
        <v>2</v>
      </c>
      <c r="G227" s="2" t="s">
        <v>20</v>
      </c>
      <c r="H227" s="2" t="s">
        <v>64</v>
      </c>
      <c r="I227" s="2" t="s">
        <v>819</v>
      </c>
      <c r="J227" s="2"/>
      <c r="K227" s="2"/>
      <c r="L227" s="2" t="s">
        <v>952</v>
      </c>
      <c r="M227" s="2"/>
      <c r="N227" s="2"/>
    </row>
    <row r="228" spans="1:14" ht="60" x14ac:dyDescent="0.25">
      <c r="A228" s="10" t="s">
        <v>804</v>
      </c>
      <c r="B228" s="2" t="s">
        <v>738</v>
      </c>
      <c r="C228" s="2" t="s">
        <v>896</v>
      </c>
      <c r="D228" s="2" t="s">
        <v>805</v>
      </c>
      <c r="E228" s="2" t="s">
        <v>831</v>
      </c>
      <c r="F228" s="2" t="s">
        <v>2</v>
      </c>
      <c r="G228" s="2" t="s">
        <v>20</v>
      </c>
      <c r="H228" s="2" t="s">
        <v>830</v>
      </c>
      <c r="I228" s="2" t="s">
        <v>22</v>
      </c>
      <c r="J228" s="2"/>
      <c r="K228" s="2"/>
      <c r="L228" s="2"/>
      <c r="M228" s="2"/>
      <c r="N228" s="2"/>
    </row>
    <row r="229" spans="1:14" ht="225" x14ac:dyDescent="0.25">
      <c r="A229" s="10" t="s">
        <v>806</v>
      </c>
      <c r="B229" s="2" t="s">
        <v>740</v>
      </c>
      <c r="C229" s="2" t="s">
        <v>45</v>
      </c>
      <c r="D229" s="2" t="s">
        <v>807</v>
      </c>
      <c r="E229" s="2" t="s">
        <v>832</v>
      </c>
      <c r="F229" s="2" t="s">
        <v>2</v>
      </c>
      <c r="G229" s="2" t="s">
        <v>20</v>
      </c>
      <c r="H229" s="2" t="s">
        <v>34</v>
      </c>
      <c r="I229" s="2" t="s">
        <v>484</v>
      </c>
      <c r="J229" s="2"/>
      <c r="K229" s="2"/>
      <c r="L229" s="2"/>
      <c r="M229" s="2"/>
      <c r="N229" s="2" t="s">
        <v>635</v>
      </c>
    </row>
    <row r="230" spans="1:14" ht="60" x14ac:dyDescent="0.25">
      <c r="A230" s="10" t="s">
        <v>808</v>
      </c>
      <c r="B230" s="2" t="s">
        <v>738</v>
      </c>
      <c r="C230" s="2" t="s">
        <v>888</v>
      </c>
      <c r="D230" s="2" t="s">
        <v>809</v>
      </c>
      <c r="E230" s="2" t="s">
        <v>833</v>
      </c>
      <c r="F230" s="2" t="s">
        <v>2</v>
      </c>
      <c r="G230" s="2" t="s">
        <v>20</v>
      </c>
      <c r="H230" s="2" t="s">
        <v>133</v>
      </c>
      <c r="I230" s="2" t="s">
        <v>22</v>
      </c>
      <c r="J230" s="2"/>
      <c r="K230" s="2"/>
      <c r="L230" s="2"/>
      <c r="M230" s="2"/>
      <c r="N230" s="2"/>
    </row>
    <row r="231" spans="1:14" ht="75" x14ac:dyDescent="0.25">
      <c r="A231" s="10" t="s">
        <v>810</v>
      </c>
      <c r="B231" s="2" t="s">
        <v>740</v>
      </c>
      <c r="C231" s="2" t="s">
        <v>882</v>
      </c>
      <c r="D231" s="2" t="s">
        <v>811</v>
      </c>
      <c r="E231" s="2" t="s">
        <v>834</v>
      </c>
      <c r="F231" s="2" t="s">
        <v>2</v>
      </c>
      <c r="G231" s="2" t="s">
        <v>406</v>
      </c>
      <c r="H231" s="2" t="s">
        <v>34</v>
      </c>
      <c r="I231" s="2"/>
      <c r="J231" s="2"/>
      <c r="K231" s="2"/>
      <c r="L231" s="2"/>
      <c r="M231" s="2"/>
      <c r="N231" s="2"/>
    </row>
    <row r="232" spans="1:14" ht="75" x14ac:dyDescent="0.25">
      <c r="A232" s="10" t="s">
        <v>812</v>
      </c>
      <c r="B232" s="2" t="s">
        <v>740</v>
      </c>
      <c r="C232" s="2" t="s">
        <v>862</v>
      </c>
      <c r="D232" s="2" t="s">
        <v>807</v>
      </c>
      <c r="E232" s="2"/>
      <c r="F232" s="2" t="s">
        <v>2</v>
      </c>
      <c r="G232" s="2" t="s">
        <v>52</v>
      </c>
      <c r="H232" s="2" t="s">
        <v>34</v>
      </c>
      <c r="I232" s="2"/>
      <c r="J232" s="2"/>
      <c r="K232" s="2"/>
      <c r="L232" s="2"/>
      <c r="M232" s="2"/>
      <c r="N232" s="2"/>
    </row>
    <row r="233" spans="1:14" ht="90" x14ac:dyDescent="0.25">
      <c r="A233" s="10" t="s">
        <v>813</v>
      </c>
      <c r="B233" s="2" t="s">
        <v>738</v>
      </c>
      <c r="C233" s="2" t="s">
        <v>45</v>
      </c>
      <c r="D233" s="2" t="s">
        <v>826</v>
      </c>
      <c r="E233" s="2" t="s">
        <v>835</v>
      </c>
      <c r="F233" s="2" t="s">
        <v>33</v>
      </c>
      <c r="G233" s="2" t="s">
        <v>27</v>
      </c>
      <c r="H233" s="2" t="s">
        <v>787</v>
      </c>
      <c r="I233" s="2"/>
      <c r="J233" s="2" t="s">
        <v>788</v>
      </c>
      <c r="K233" s="2"/>
      <c r="L233" s="2"/>
      <c r="M233" s="2"/>
      <c r="N233" s="2"/>
    </row>
    <row r="234" spans="1:14" ht="90" x14ac:dyDescent="0.25">
      <c r="A234" s="10" t="s">
        <v>813</v>
      </c>
      <c r="B234" s="2" t="s">
        <v>738</v>
      </c>
      <c r="C234" s="2" t="s">
        <v>45</v>
      </c>
      <c r="D234" s="2" t="s">
        <v>827</v>
      </c>
      <c r="E234" s="2" t="s">
        <v>836</v>
      </c>
      <c r="F234" s="2" t="s">
        <v>33</v>
      </c>
      <c r="G234" s="2" t="s">
        <v>27</v>
      </c>
      <c r="H234" s="2" t="s">
        <v>787</v>
      </c>
      <c r="I234" s="2"/>
      <c r="J234" s="2" t="s">
        <v>788</v>
      </c>
      <c r="K234" s="2"/>
      <c r="L234" s="2"/>
      <c r="M234" s="2"/>
      <c r="N234" s="2"/>
    </row>
    <row r="235" spans="1:14" ht="90" x14ac:dyDescent="0.25">
      <c r="A235" s="10" t="s">
        <v>813</v>
      </c>
      <c r="B235" s="2" t="s">
        <v>738</v>
      </c>
      <c r="C235" s="2" t="s">
        <v>45</v>
      </c>
      <c r="D235" s="2" t="s">
        <v>828</v>
      </c>
      <c r="E235" s="2" t="s">
        <v>837</v>
      </c>
      <c r="F235" s="2" t="s">
        <v>33</v>
      </c>
      <c r="G235" s="2" t="s">
        <v>27</v>
      </c>
      <c r="H235" s="2" t="s">
        <v>787</v>
      </c>
      <c r="I235" s="2"/>
      <c r="J235" s="2" t="s">
        <v>788</v>
      </c>
      <c r="K235" s="2"/>
      <c r="L235" s="2"/>
      <c r="M235" s="2"/>
      <c r="N235" s="2"/>
    </row>
    <row r="236" spans="1:14" ht="120" x14ac:dyDescent="0.25">
      <c r="A236" s="10" t="s">
        <v>814</v>
      </c>
      <c r="B236" s="2" t="s">
        <v>525</v>
      </c>
      <c r="C236" s="2" t="s">
        <v>889</v>
      </c>
      <c r="D236" s="2" t="s">
        <v>815</v>
      </c>
      <c r="E236" s="2" t="s">
        <v>838</v>
      </c>
      <c r="F236" s="2" t="s">
        <v>2</v>
      </c>
      <c r="G236" s="2" t="s">
        <v>20</v>
      </c>
      <c r="H236" s="2" t="s">
        <v>53</v>
      </c>
      <c r="I236" s="2" t="s">
        <v>111</v>
      </c>
      <c r="J236" s="2"/>
      <c r="K236" s="2"/>
      <c r="L236" s="2"/>
      <c r="M236" s="2"/>
      <c r="N236" s="2" t="s">
        <v>635</v>
      </c>
    </row>
    <row r="237" spans="1:14" ht="60" x14ac:dyDescent="0.25">
      <c r="A237" s="57" t="s">
        <v>816</v>
      </c>
      <c r="B237" s="2" t="s">
        <v>738</v>
      </c>
      <c r="C237" s="2" t="s">
        <v>872</v>
      </c>
      <c r="D237" s="2" t="s">
        <v>146</v>
      </c>
      <c r="E237" s="2" t="s">
        <v>839</v>
      </c>
      <c r="F237" s="2" t="s">
        <v>2</v>
      </c>
      <c r="G237" s="2" t="s">
        <v>20</v>
      </c>
      <c r="H237" s="2" t="s">
        <v>65</v>
      </c>
      <c r="I237" s="2" t="s">
        <v>111</v>
      </c>
      <c r="J237" s="2"/>
      <c r="K237" s="2"/>
      <c r="L237" s="2"/>
      <c r="M237" s="2"/>
      <c r="N237" s="2" t="s">
        <v>635</v>
      </c>
    </row>
    <row r="238" spans="1:14" ht="45" x14ac:dyDescent="0.25">
      <c r="A238" s="57" t="s">
        <v>817</v>
      </c>
      <c r="B238" s="2" t="s">
        <v>525</v>
      </c>
      <c r="C238" s="2" t="s">
        <v>862</v>
      </c>
      <c r="D238" s="2" t="s">
        <v>818</v>
      </c>
      <c r="E238" s="2" t="s">
        <v>844</v>
      </c>
      <c r="F238" s="2" t="s">
        <v>2</v>
      </c>
      <c r="G238" s="2" t="s">
        <v>52</v>
      </c>
      <c r="H238" s="2" t="s">
        <v>590</v>
      </c>
      <c r="I238" s="2"/>
      <c r="J238" s="2"/>
      <c r="K238" s="2"/>
      <c r="L238" s="2"/>
      <c r="M238" s="2"/>
      <c r="N238" s="2"/>
    </row>
    <row r="239" spans="1:14" ht="180" x14ac:dyDescent="0.25">
      <c r="A239" s="57" t="s">
        <v>840</v>
      </c>
      <c r="B239" s="2" t="s">
        <v>740</v>
      </c>
      <c r="C239" s="2" t="s">
        <v>801</v>
      </c>
      <c r="D239" s="2" t="s">
        <v>841</v>
      </c>
      <c r="E239" s="2" t="s">
        <v>842</v>
      </c>
      <c r="F239" s="2" t="s">
        <v>2</v>
      </c>
      <c r="G239" s="2" t="s">
        <v>20</v>
      </c>
      <c r="H239" s="2" t="s">
        <v>34</v>
      </c>
      <c r="I239" s="2" t="s">
        <v>71</v>
      </c>
      <c r="L239" s="2" t="s">
        <v>953</v>
      </c>
      <c r="N239" s="2" t="s">
        <v>635</v>
      </c>
    </row>
    <row r="240" spans="1:14" ht="75" x14ac:dyDescent="0.25">
      <c r="A240" s="57" t="s">
        <v>843</v>
      </c>
      <c r="B240" s="2" t="s">
        <v>740</v>
      </c>
      <c r="C240" s="2" t="s">
        <v>895</v>
      </c>
      <c r="D240" s="2" t="s">
        <v>780</v>
      </c>
      <c r="E240" s="2" t="s">
        <v>845</v>
      </c>
      <c r="F240" s="2" t="s">
        <v>2</v>
      </c>
      <c r="G240" s="2" t="s">
        <v>27</v>
      </c>
      <c r="H240" s="2" t="s">
        <v>34</v>
      </c>
      <c r="J240" s="2" t="s">
        <v>34</v>
      </c>
      <c r="L240" s="52" t="s">
        <v>905</v>
      </c>
    </row>
    <row r="241" spans="1:14" ht="60" x14ac:dyDescent="0.25">
      <c r="A241" s="57" t="s">
        <v>846</v>
      </c>
      <c r="B241" s="2" t="s">
        <v>738</v>
      </c>
      <c r="C241" s="2" t="s">
        <v>194</v>
      </c>
      <c r="E241" s="2" t="s">
        <v>847</v>
      </c>
      <c r="F241" s="2" t="s">
        <v>2</v>
      </c>
      <c r="G241" s="52" t="s">
        <v>196</v>
      </c>
    </row>
    <row r="242" spans="1:14" ht="75" x14ac:dyDescent="0.25">
      <c r="A242" s="57" t="s">
        <v>848</v>
      </c>
      <c r="B242" s="2" t="s">
        <v>525</v>
      </c>
      <c r="C242" s="2" t="s">
        <v>862</v>
      </c>
      <c r="D242" s="2" t="s">
        <v>849</v>
      </c>
      <c r="E242" s="2" t="s">
        <v>850</v>
      </c>
      <c r="F242" s="2" t="s">
        <v>2</v>
      </c>
      <c r="G242" s="2" t="s">
        <v>20</v>
      </c>
      <c r="H242" s="2" t="s">
        <v>111</v>
      </c>
      <c r="I242" s="2" t="s">
        <v>111</v>
      </c>
      <c r="N242" s="52" t="s">
        <v>637</v>
      </c>
    </row>
    <row r="243" spans="1:14" ht="90" x14ac:dyDescent="0.25">
      <c r="A243" s="57" t="s">
        <v>851</v>
      </c>
      <c r="B243" s="2" t="s">
        <v>740</v>
      </c>
      <c r="C243" s="2" t="s">
        <v>890</v>
      </c>
      <c r="D243" s="2" t="s">
        <v>841</v>
      </c>
      <c r="E243" s="2" t="s">
        <v>852</v>
      </c>
      <c r="H243" s="2"/>
      <c r="L243" s="2" t="s">
        <v>906</v>
      </c>
    </row>
    <row r="244" spans="1:14" ht="60" x14ac:dyDescent="0.25">
      <c r="A244" s="57" t="s">
        <v>907</v>
      </c>
      <c r="B244" s="2" t="s">
        <v>525</v>
      </c>
      <c r="C244" s="2" t="s">
        <v>908</v>
      </c>
      <c r="D244" s="2" t="s">
        <v>429</v>
      </c>
      <c r="E244" s="2" t="s">
        <v>910</v>
      </c>
      <c r="F244" s="52" t="s">
        <v>2</v>
      </c>
      <c r="G244" s="52" t="s">
        <v>20</v>
      </c>
      <c r="H244" s="2" t="s">
        <v>111</v>
      </c>
      <c r="I244" s="2" t="s">
        <v>111</v>
      </c>
      <c r="N244" s="52" t="s">
        <v>637</v>
      </c>
    </row>
    <row r="245" spans="1:14" ht="60" x14ac:dyDescent="0.25">
      <c r="A245" s="57" t="s">
        <v>909</v>
      </c>
      <c r="B245" s="2" t="s">
        <v>738</v>
      </c>
      <c r="C245" s="2" t="s">
        <v>866</v>
      </c>
      <c r="D245" s="2" t="s">
        <v>82</v>
      </c>
      <c r="E245" s="2" t="s">
        <v>911</v>
      </c>
      <c r="F245" s="2" t="s">
        <v>2</v>
      </c>
      <c r="G245" s="52" t="s">
        <v>20</v>
      </c>
      <c r="H245" s="2" t="s">
        <v>34</v>
      </c>
      <c r="I245" s="2" t="s">
        <v>48</v>
      </c>
      <c r="N245" s="52" t="s">
        <v>635</v>
      </c>
    </row>
    <row r="246" spans="1:14" ht="90" x14ac:dyDescent="0.25">
      <c r="A246" s="57" t="s">
        <v>912</v>
      </c>
      <c r="B246" s="2" t="s">
        <v>525</v>
      </c>
      <c r="C246" s="2" t="s">
        <v>866</v>
      </c>
      <c r="D246" s="2" t="s">
        <v>913</v>
      </c>
      <c r="E246" s="2" t="s">
        <v>934</v>
      </c>
      <c r="F246" s="2" t="s">
        <v>2</v>
      </c>
      <c r="G246" s="2" t="s">
        <v>20</v>
      </c>
      <c r="H246" s="2" t="s">
        <v>214</v>
      </c>
      <c r="I246" s="52" t="s">
        <v>217</v>
      </c>
      <c r="J246" s="62"/>
      <c r="N246" s="52" t="s">
        <v>636</v>
      </c>
    </row>
    <row r="247" spans="1:14" ht="90" x14ac:dyDescent="0.25">
      <c r="A247" s="57" t="s">
        <v>914</v>
      </c>
      <c r="B247" s="2" t="s">
        <v>738</v>
      </c>
      <c r="C247" s="2" t="s">
        <v>866</v>
      </c>
      <c r="D247" s="2" t="s">
        <v>915</v>
      </c>
      <c r="E247" s="2" t="s">
        <v>933</v>
      </c>
      <c r="F247" s="2" t="s">
        <v>2</v>
      </c>
      <c r="G247" s="2" t="s">
        <v>20</v>
      </c>
      <c r="H247" s="2" t="s">
        <v>214</v>
      </c>
      <c r="I247" s="2" t="s">
        <v>22</v>
      </c>
      <c r="N247" s="52" t="s">
        <v>635</v>
      </c>
    </row>
    <row r="248" spans="1:14" ht="75" x14ac:dyDescent="0.25">
      <c r="A248" s="57" t="s">
        <v>916</v>
      </c>
      <c r="B248" s="2" t="s">
        <v>740</v>
      </c>
      <c r="C248" s="2" t="s">
        <v>917</v>
      </c>
      <c r="D248" s="2" t="s">
        <v>507</v>
      </c>
      <c r="E248" s="2" t="s">
        <v>932</v>
      </c>
      <c r="F248" s="2" t="s">
        <v>2</v>
      </c>
      <c r="G248" s="2" t="s">
        <v>20</v>
      </c>
      <c r="H248" s="2" t="s">
        <v>214</v>
      </c>
      <c r="I248" s="59" t="s">
        <v>111</v>
      </c>
      <c r="N248" s="52" t="s">
        <v>635</v>
      </c>
    </row>
    <row r="249" spans="1:14" ht="60" x14ac:dyDescent="0.25">
      <c r="A249" s="57" t="s">
        <v>918</v>
      </c>
      <c r="B249" s="2" t="s">
        <v>525</v>
      </c>
      <c r="C249" s="2" t="s">
        <v>919</v>
      </c>
      <c r="D249" s="2" t="s">
        <v>920</v>
      </c>
      <c r="E249" s="2" t="s">
        <v>930</v>
      </c>
      <c r="F249" s="59" t="s">
        <v>2</v>
      </c>
      <c r="G249" s="59" t="s">
        <v>20</v>
      </c>
      <c r="H249" s="59" t="s">
        <v>931</v>
      </c>
      <c r="I249" s="59" t="s">
        <v>955</v>
      </c>
      <c r="J249" s="62"/>
      <c r="N249" s="52" t="s">
        <v>635</v>
      </c>
    </row>
    <row r="250" spans="1:14" ht="45" x14ac:dyDescent="0.25">
      <c r="A250" s="57" t="s">
        <v>921</v>
      </c>
      <c r="B250" s="2" t="s">
        <v>525</v>
      </c>
      <c r="C250" s="2" t="s">
        <v>892</v>
      </c>
      <c r="D250" s="2" t="s">
        <v>689</v>
      </c>
      <c r="E250" s="2" t="s">
        <v>929</v>
      </c>
      <c r="F250" s="52" t="s">
        <v>2</v>
      </c>
      <c r="G250" s="52" t="s">
        <v>20</v>
      </c>
      <c r="H250" s="59" t="s">
        <v>34</v>
      </c>
      <c r="I250" s="52" t="s">
        <v>509</v>
      </c>
      <c r="N250" s="52" t="s">
        <v>635</v>
      </c>
    </row>
    <row r="251" spans="1:14" ht="60" x14ac:dyDescent="0.25">
      <c r="A251" s="57" t="s">
        <v>922</v>
      </c>
      <c r="B251" s="2" t="s">
        <v>927</v>
      </c>
      <c r="C251" s="2" t="s">
        <v>917</v>
      </c>
      <c r="D251" s="2" t="s">
        <v>923</v>
      </c>
      <c r="E251" s="2" t="s">
        <v>928</v>
      </c>
      <c r="F251" s="59" t="s">
        <v>2</v>
      </c>
      <c r="G251" s="59" t="s">
        <v>20</v>
      </c>
      <c r="H251" s="59" t="s">
        <v>34</v>
      </c>
      <c r="I251" s="59" t="s">
        <v>34</v>
      </c>
      <c r="N251" s="52" t="s">
        <v>637</v>
      </c>
    </row>
    <row r="252" spans="1:14" ht="60" x14ac:dyDescent="0.25">
      <c r="A252" s="57" t="s">
        <v>924</v>
      </c>
      <c r="B252" s="2" t="s">
        <v>925</v>
      </c>
      <c r="C252" s="2" t="s">
        <v>902</v>
      </c>
      <c r="D252" s="2" t="s">
        <v>687</v>
      </c>
      <c r="E252" s="2" t="s">
        <v>926</v>
      </c>
      <c r="F252" s="52" t="s">
        <v>2</v>
      </c>
      <c r="G252" s="52" t="s">
        <v>957</v>
      </c>
      <c r="H252" s="59" t="s">
        <v>217</v>
      </c>
      <c r="I252" s="52" t="s">
        <v>956</v>
      </c>
      <c r="N252" s="52" t="s">
        <v>635</v>
      </c>
    </row>
    <row r="253" spans="1:14" ht="75" x14ac:dyDescent="0.25">
      <c r="A253" s="57" t="s">
        <v>935</v>
      </c>
      <c r="B253" s="2" t="s">
        <v>740</v>
      </c>
      <c r="C253" s="2" t="s">
        <v>894</v>
      </c>
      <c r="D253" s="2" t="s">
        <v>778</v>
      </c>
      <c r="E253" s="2" t="s">
        <v>938</v>
      </c>
      <c r="F253" s="52" t="s">
        <v>2</v>
      </c>
      <c r="G253" s="52" t="s">
        <v>957</v>
      </c>
      <c r="H253" s="59" t="s">
        <v>71</v>
      </c>
      <c r="I253" s="52" t="s">
        <v>958</v>
      </c>
      <c r="N253" s="52" t="s">
        <v>635</v>
      </c>
    </row>
    <row r="254" spans="1:14" ht="60" x14ac:dyDescent="0.25">
      <c r="A254" s="57" t="s">
        <v>936</v>
      </c>
      <c r="B254" s="2" t="s">
        <v>927</v>
      </c>
      <c r="C254" s="2" t="s">
        <v>549</v>
      </c>
      <c r="D254" s="2" t="s">
        <v>937</v>
      </c>
      <c r="E254" s="2" t="s">
        <v>939</v>
      </c>
      <c r="F254" s="52" t="s">
        <v>2</v>
      </c>
      <c r="G254" s="52" t="s">
        <v>957</v>
      </c>
      <c r="H254" s="59" t="s">
        <v>34</v>
      </c>
      <c r="I254" s="52" t="s">
        <v>959</v>
      </c>
      <c r="N254" s="52" t="s">
        <v>635</v>
      </c>
    </row>
    <row r="255" spans="1:14" ht="75" x14ac:dyDescent="0.25">
      <c r="A255" s="63" t="s">
        <v>943</v>
      </c>
      <c r="B255" s="2" t="s">
        <v>740</v>
      </c>
      <c r="C255" s="52" t="s">
        <v>194</v>
      </c>
      <c r="D255" s="2" t="s">
        <v>949</v>
      </c>
      <c r="E255" s="2" t="s">
        <v>194</v>
      </c>
      <c r="F255" s="52" t="s">
        <v>19</v>
      </c>
      <c r="G255" s="52" t="s">
        <v>196</v>
      </c>
    </row>
    <row r="256" spans="1:14" ht="90" x14ac:dyDescent="0.25">
      <c r="A256" s="63" t="s">
        <v>942</v>
      </c>
      <c r="B256" s="2" t="s">
        <v>925</v>
      </c>
      <c r="C256" s="2" t="s">
        <v>885</v>
      </c>
      <c r="D256" s="2" t="s">
        <v>945</v>
      </c>
      <c r="E256" s="2" t="s">
        <v>948</v>
      </c>
      <c r="F256" s="52" t="s">
        <v>2</v>
      </c>
      <c r="G256" s="52" t="s">
        <v>20</v>
      </c>
      <c r="H256" s="59" t="s">
        <v>34</v>
      </c>
      <c r="I256" s="52" t="s">
        <v>989</v>
      </c>
      <c r="N256" s="52" t="s">
        <v>635</v>
      </c>
    </row>
    <row r="257" spans="1:14" ht="60" x14ac:dyDescent="0.25">
      <c r="A257" s="63" t="s">
        <v>944</v>
      </c>
      <c r="B257" s="2" t="s">
        <v>927</v>
      </c>
      <c r="C257" s="2" t="s">
        <v>889</v>
      </c>
      <c r="D257" s="2" t="s">
        <v>946</v>
      </c>
      <c r="E257" s="2" t="s">
        <v>947</v>
      </c>
      <c r="F257" s="52" t="s">
        <v>2</v>
      </c>
      <c r="G257" s="52" t="s">
        <v>20</v>
      </c>
      <c r="H257" s="59" t="s">
        <v>22</v>
      </c>
      <c r="I257" s="52" t="s">
        <v>22</v>
      </c>
      <c r="N257" s="52" t="s">
        <v>637</v>
      </c>
    </row>
    <row r="258" spans="1:14" ht="60" x14ac:dyDescent="0.25">
      <c r="A258" s="64" t="s">
        <v>960</v>
      </c>
      <c r="B258" s="59" t="s">
        <v>927</v>
      </c>
      <c r="C258" s="52" t="s">
        <v>1017</v>
      </c>
      <c r="D258" s="52" t="s">
        <v>970</v>
      </c>
      <c r="E258" s="52" t="s">
        <v>978</v>
      </c>
      <c r="F258" s="52" t="s">
        <v>2</v>
      </c>
      <c r="G258" s="52" t="s">
        <v>957</v>
      </c>
      <c r="H258" s="52" t="s">
        <v>955</v>
      </c>
      <c r="I258" s="52" t="s">
        <v>22</v>
      </c>
      <c r="N258" s="52" t="s">
        <v>635</v>
      </c>
    </row>
    <row r="259" spans="1:14" ht="60" x14ac:dyDescent="0.25">
      <c r="A259" s="64" t="s">
        <v>961</v>
      </c>
      <c r="B259" s="59" t="s">
        <v>927</v>
      </c>
      <c r="C259" s="52" t="s">
        <v>869</v>
      </c>
      <c r="D259" s="52" t="s">
        <v>527</v>
      </c>
      <c r="E259" s="52" t="s">
        <v>976</v>
      </c>
      <c r="F259" s="52" t="s">
        <v>2</v>
      </c>
      <c r="G259" s="52" t="s">
        <v>52</v>
      </c>
      <c r="H259" s="52" t="s">
        <v>977</v>
      </c>
    </row>
    <row r="260" spans="1:14" ht="60" x14ac:dyDescent="0.25">
      <c r="A260" s="64" t="s">
        <v>962</v>
      </c>
      <c r="B260" s="59" t="s">
        <v>927</v>
      </c>
      <c r="C260" s="52" t="s">
        <v>1019</v>
      </c>
      <c r="D260" s="52" t="s">
        <v>971</v>
      </c>
      <c r="E260" s="52" t="s">
        <v>979</v>
      </c>
      <c r="F260" s="52" t="s">
        <v>2</v>
      </c>
      <c r="G260" s="52" t="s">
        <v>20</v>
      </c>
      <c r="H260" s="52" t="s">
        <v>980</v>
      </c>
      <c r="I260" s="52" t="s">
        <v>991</v>
      </c>
      <c r="N260" s="52" t="s">
        <v>636</v>
      </c>
    </row>
    <row r="261" spans="1:14" ht="60" x14ac:dyDescent="0.25">
      <c r="A261" s="64" t="s">
        <v>963</v>
      </c>
      <c r="B261" s="59" t="s">
        <v>925</v>
      </c>
      <c r="C261" s="52" t="s">
        <v>801</v>
      </c>
      <c r="D261" s="52" t="s">
        <v>972</v>
      </c>
      <c r="E261" s="52" t="s">
        <v>981</v>
      </c>
      <c r="F261" s="65" t="s">
        <v>2</v>
      </c>
      <c r="G261" s="65" t="s">
        <v>20</v>
      </c>
      <c r="H261" s="52" t="s">
        <v>977</v>
      </c>
      <c r="I261" s="52" t="s">
        <v>983</v>
      </c>
      <c r="N261" s="52" t="s">
        <v>635</v>
      </c>
    </row>
    <row r="262" spans="1:14" ht="60" x14ac:dyDescent="0.25">
      <c r="A262" s="64" t="s">
        <v>964</v>
      </c>
      <c r="B262" s="59" t="s">
        <v>925</v>
      </c>
      <c r="C262" s="52" t="s">
        <v>869</v>
      </c>
      <c r="D262" s="52" t="s">
        <v>973</v>
      </c>
      <c r="E262" s="52" t="s">
        <v>982</v>
      </c>
      <c r="F262" s="52" t="s">
        <v>19</v>
      </c>
      <c r="G262" s="52" t="s">
        <v>957</v>
      </c>
      <c r="H262" s="52" t="s">
        <v>22</v>
      </c>
      <c r="I262" s="52" t="s">
        <v>977</v>
      </c>
      <c r="N262" s="52" t="s">
        <v>636</v>
      </c>
    </row>
    <row r="263" spans="1:14" ht="45" x14ac:dyDescent="0.25">
      <c r="A263" s="64" t="s">
        <v>965</v>
      </c>
      <c r="B263" s="59" t="s">
        <v>925</v>
      </c>
      <c r="C263" s="52" t="s">
        <v>1018</v>
      </c>
      <c r="D263" s="52" t="s">
        <v>974</v>
      </c>
      <c r="E263" s="52" t="s">
        <v>359</v>
      </c>
      <c r="F263" s="52" t="s">
        <v>2</v>
      </c>
      <c r="G263" s="52" t="s">
        <v>27</v>
      </c>
      <c r="H263" s="52" t="s">
        <v>983</v>
      </c>
      <c r="J263" s="52" t="s">
        <v>192</v>
      </c>
    </row>
    <row r="264" spans="1:14" ht="60" x14ac:dyDescent="0.25">
      <c r="A264" s="64" t="s">
        <v>966</v>
      </c>
      <c r="B264" s="59" t="s">
        <v>925</v>
      </c>
      <c r="C264" s="52" t="s">
        <v>1017</v>
      </c>
      <c r="D264" s="52" t="s">
        <v>102</v>
      </c>
      <c r="E264" s="52" t="s">
        <v>359</v>
      </c>
      <c r="F264" s="65" t="s">
        <v>2</v>
      </c>
      <c r="G264" s="65" t="s">
        <v>957</v>
      </c>
      <c r="H264" s="52" t="s">
        <v>955</v>
      </c>
      <c r="I264" s="52" t="s">
        <v>955</v>
      </c>
      <c r="N264" s="52" t="s">
        <v>990</v>
      </c>
    </row>
    <row r="265" spans="1:14" ht="75" x14ac:dyDescent="0.25">
      <c r="A265" s="64" t="s">
        <v>967</v>
      </c>
      <c r="B265" s="59" t="s">
        <v>740</v>
      </c>
      <c r="C265" s="52" t="s">
        <v>917</v>
      </c>
      <c r="D265" s="52" t="s">
        <v>975</v>
      </c>
      <c r="E265" s="52" t="s">
        <v>984</v>
      </c>
      <c r="F265" s="52" t="s">
        <v>2</v>
      </c>
      <c r="G265" s="52" t="s">
        <v>20</v>
      </c>
      <c r="H265" s="52" t="s">
        <v>22</v>
      </c>
      <c r="I265" s="52" t="s">
        <v>22</v>
      </c>
      <c r="N265" s="52" t="s">
        <v>990</v>
      </c>
    </row>
    <row r="266" spans="1:14" ht="75" x14ac:dyDescent="0.25">
      <c r="A266" s="64" t="s">
        <v>968</v>
      </c>
      <c r="B266" s="59" t="s">
        <v>740</v>
      </c>
      <c r="C266" s="52" t="s">
        <v>862</v>
      </c>
      <c r="D266" s="52" t="s">
        <v>582</v>
      </c>
      <c r="E266" s="52" t="s">
        <v>359</v>
      </c>
      <c r="F266" s="52" t="s">
        <v>2</v>
      </c>
      <c r="G266" s="52" t="s">
        <v>20</v>
      </c>
      <c r="H266" s="52" t="s">
        <v>985</v>
      </c>
      <c r="I266" s="52" t="s">
        <v>1016</v>
      </c>
      <c r="N266" s="52" t="s">
        <v>635</v>
      </c>
    </row>
    <row r="267" spans="1:14" ht="75" x14ac:dyDescent="0.25">
      <c r="A267" s="64" t="s">
        <v>969</v>
      </c>
      <c r="B267" s="59" t="s">
        <v>740</v>
      </c>
      <c r="C267" s="52" t="s">
        <v>892</v>
      </c>
      <c r="D267" s="52" t="s">
        <v>689</v>
      </c>
      <c r="E267" s="52" t="s">
        <v>194</v>
      </c>
      <c r="F267" s="52" t="s">
        <v>2</v>
      </c>
      <c r="G267" s="52" t="s">
        <v>196</v>
      </c>
    </row>
    <row r="268" spans="1:14" ht="75" x14ac:dyDescent="0.25">
      <c r="A268" s="64" t="s">
        <v>987</v>
      </c>
      <c r="B268" s="59" t="s">
        <v>740</v>
      </c>
      <c r="C268" s="52" t="s">
        <v>872</v>
      </c>
      <c r="D268" s="52" t="s">
        <v>146</v>
      </c>
      <c r="E268" s="52" t="s">
        <v>988</v>
      </c>
      <c r="F268" s="52" t="s">
        <v>2</v>
      </c>
      <c r="G268" s="52" t="s">
        <v>957</v>
      </c>
      <c r="H268" s="52" t="s">
        <v>665</v>
      </c>
      <c r="I268" s="52" t="s">
        <v>665</v>
      </c>
      <c r="N268" s="52" t="s">
        <v>990</v>
      </c>
    </row>
    <row r="269" spans="1:14" ht="60" x14ac:dyDescent="0.25">
      <c r="A269" s="64" t="s">
        <v>992</v>
      </c>
      <c r="B269" s="2" t="s">
        <v>927</v>
      </c>
      <c r="C269" s="2" t="s">
        <v>881</v>
      </c>
      <c r="D269" s="52" t="s">
        <v>993</v>
      </c>
      <c r="E269" s="52" t="s">
        <v>994</v>
      </c>
      <c r="F269" s="52" t="s">
        <v>2</v>
      </c>
      <c r="G269" s="52" t="s">
        <v>957</v>
      </c>
      <c r="H269" s="52" t="s">
        <v>995</v>
      </c>
      <c r="I269" s="52" t="s">
        <v>22</v>
      </c>
      <c r="N269" s="52" t="s">
        <v>635</v>
      </c>
    </row>
    <row r="270" spans="1:14" ht="75" x14ac:dyDescent="0.25">
      <c r="A270" s="64" t="s">
        <v>998</v>
      </c>
      <c r="B270" s="52" t="s">
        <v>740</v>
      </c>
      <c r="C270" s="52" t="s">
        <v>194</v>
      </c>
      <c r="E270" s="52" t="s">
        <v>999</v>
      </c>
      <c r="F270" s="52" t="s">
        <v>2</v>
      </c>
      <c r="G270" s="52" t="s">
        <v>196</v>
      </c>
    </row>
    <row r="271" spans="1:14" ht="75" x14ac:dyDescent="0.25">
      <c r="A271" s="64" t="s">
        <v>1001</v>
      </c>
      <c r="B271" s="52" t="s">
        <v>1005</v>
      </c>
      <c r="C271" s="52" t="s">
        <v>862</v>
      </c>
      <c r="D271" s="52" t="s">
        <v>1002</v>
      </c>
      <c r="E271" s="52" t="s">
        <v>1003</v>
      </c>
      <c r="F271" s="52" t="s">
        <v>2</v>
      </c>
      <c r="G271" s="52" t="s">
        <v>20</v>
      </c>
      <c r="H271" s="52" t="s">
        <v>1004</v>
      </c>
      <c r="I271" s="52" t="s">
        <v>1004</v>
      </c>
      <c r="L271" s="52" t="s">
        <v>1065</v>
      </c>
      <c r="N271" s="52" t="s">
        <v>990</v>
      </c>
    </row>
    <row r="272" spans="1:14" ht="105" x14ac:dyDescent="0.25">
      <c r="A272" s="73" t="s">
        <v>1006</v>
      </c>
      <c r="B272" s="52" t="s">
        <v>927</v>
      </c>
      <c r="C272" s="52" t="s">
        <v>1007</v>
      </c>
      <c r="D272" s="52" t="s">
        <v>1008</v>
      </c>
      <c r="E272" s="52" t="s">
        <v>1009</v>
      </c>
      <c r="F272" s="52" t="s">
        <v>2</v>
      </c>
      <c r="G272" s="52" t="s">
        <v>52</v>
      </c>
      <c r="H272" s="52" t="s">
        <v>1010</v>
      </c>
    </row>
    <row r="273" spans="1:14" ht="75" x14ac:dyDescent="0.25">
      <c r="A273" s="73" t="s">
        <v>1011</v>
      </c>
      <c r="B273" s="52" t="s">
        <v>1005</v>
      </c>
      <c r="C273" s="52" t="s">
        <v>45</v>
      </c>
      <c r="D273" s="52" t="s">
        <v>1002</v>
      </c>
      <c r="E273" s="52" t="s">
        <v>1003</v>
      </c>
      <c r="L273" s="52" t="s">
        <v>1064</v>
      </c>
    </row>
    <row r="274" spans="1:14" ht="75" x14ac:dyDescent="0.25">
      <c r="A274" s="73" t="s">
        <v>1012</v>
      </c>
      <c r="B274" s="52" t="s">
        <v>740</v>
      </c>
      <c r="C274" s="52" t="s">
        <v>869</v>
      </c>
      <c r="D274" s="52" t="s">
        <v>1013</v>
      </c>
      <c r="E274" s="52" t="s">
        <v>1014</v>
      </c>
      <c r="F274" s="52" t="s">
        <v>2</v>
      </c>
      <c r="G274" s="52" t="s">
        <v>853</v>
      </c>
      <c r="H274" s="52" t="s">
        <v>1015</v>
      </c>
      <c r="J274" s="52" t="s">
        <v>788</v>
      </c>
    </row>
    <row r="275" spans="1:14" ht="240" x14ac:dyDescent="0.25">
      <c r="A275" s="73" t="s">
        <v>1022</v>
      </c>
      <c r="B275" s="52" t="s">
        <v>927</v>
      </c>
      <c r="C275" s="52" t="s">
        <v>902</v>
      </c>
      <c r="D275" s="52" t="s">
        <v>204</v>
      </c>
      <c r="E275" s="52" t="s">
        <v>1023</v>
      </c>
      <c r="F275" s="52" t="s">
        <v>2</v>
      </c>
      <c r="G275" s="52" t="s">
        <v>957</v>
      </c>
      <c r="H275" s="52" t="s">
        <v>1024</v>
      </c>
      <c r="I275" s="52" t="s">
        <v>1024</v>
      </c>
      <c r="N275" s="52" t="s">
        <v>637</v>
      </c>
    </row>
    <row r="276" spans="1:14" ht="60" x14ac:dyDescent="0.25">
      <c r="A276" s="73" t="s">
        <v>1026</v>
      </c>
      <c r="B276" s="61" t="s">
        <v>925</v>
      </c>
      <c r="C276" s="61" t="s">
        <v>876</v>
      </c>
      <c r="D276" s="61" t="s">
        <v>1027</v>
      </c>
      <c r="E276" s="61" t="s">
        <v>1028</v>
      </c>
      <c r="F276" s="61"/>
      <c r="G276" s="61"/>
      <c r="H276" s="61"/>
      <c r="I276" s="61"/>
      <c r="J276" s="61"/>
      <c r="K276" s="61"/>
      <c r="L276" s="61" t="s">
        <v>1029</v>
      </c>
      <c r="M276" s="61"/>
      <c r="N276" s="61"/>
    </row>
    <row r="277" spans="1:14" ht="75" x14ac:dyDescent="0.25">
      <c r="A277" s="73" t="s">
        <v>1030</v>
      </c>
      <c r="B277" s="61" t="s">
        <v>925</v>
      </c>
      <c r="C277" s="61" t="s">
        <v>801</v>
      </c>
      <c r="D277" s="61" t="s">
        <v>1027</v>
      </c>
      <c r="E277" s="61" t="s">
        <v>1031</v>
      </c>
      <c r="F277" s="61" t="s">
        <v>2</v>
      </c>
      <c r="G277" s="61" t="s">
        <v>20</v>
      </c>
      <c r="H277" s="61" t="s">
        <v>1032</v>
      </c>
      <c r="I277" s="61" t="s">
        <v>22</v>
      </c>
      <c r="J277" s="61"/>
      <c r="K277" s="61"/>
      <c r="L277" s="61"/>
      <c r="M277" s="61"/>
      <c r="N277" s="61" t="s">
        <v>635</v>
      </c>
    </row>
    <row r="278" spans="1:14" ht="105" x14ac:dyDescent="0.25">
      <c r="A278" s="73" t="s">
        <v>1033</v>
      </c>
      <c r="B278" s="61" t="s">
        <v>740</v>
      </c>
      <c r="C278" s="61" t="s">
        <v>894</v>
      </c>
      <c r="D278" s="61" t="s">
        <v>778</v>
      </c>
      <c r="E278" s="61" t="s">
        <v>1034</v>
      </c>
      <c r="F278" s="61" t="s">
        <v>2</v>
      </c>
      <c r="G278" s="61" t="s">
        <v>1067</v>
      </c>
      <c r="H278" s="61" t="s">
        <v>336</v>
      </c>
      <c r="I278" s="61" t="s">
        <v>1066</v>
      </c>
      <c r="J278" s="61" t="s">
        <v>28</v>
      </c>
      <c r="K278" s="61" t="s">
        <v>410</v>
      </c>
      <c r="L278" s="61"/>
      <c r="M278" s="61"/>
      <c r="N278" s="61" t="s">
        <v>635</v>
      </c>
    </row>
    <row r="279" spans="1:14" ht="75" x14ac:dyDescent="0.25">
      <c r="A279" s="73" t="s">
        <v>1035</v>
      </c>
      <c r="B279" s="61" t="s">
        <v>1036</v>
      </c>
      <c r="C279" s="61" t="s">
        <v>1037</v>
      </c>
      <c r="D279" s="61" t="s">
        <v>1038</v>
      </c>
      <c r="E279" s="61" t="s">
        <v>1039</v>
      </c>
      <c r="F279" s="61" t="s">
        <v>2</v>
      </c>
      <c r="G279" s="61" t="s">
        <v>20</v>
      </c>
      <c r="H279" s="61" t="s">
        <v>71</v>
      </c>
      <c r="I279" s="61" t="s">
        <v>39</v>
      </c>
      <c r="J279" s="61"/>
      <c r="K279" s="61"/>
      <c r="L279" s="61"/>
      <c r="M279" s="61"/>
      <c r="N279" s="61" t="s">
        <v>635</v>
      </c>
    </row>
    <row r="280" spans="1:14" ht="75" x14ac:dyDescent="0.25">
      <c r="A280" s="73" t="s">
        <v>1040</v>
      </c>
      <c r="B280" s="61" t="s">
        <v>740</v>
      </c>
      <c r="C280" s="61" t="s">
        <v>862</v>
      </c>
      <c r="D280" s="61" t="s">
        <v>1041</v>
      </c>
      <c r="E280" s="61" t="s">
        <v>359</v>
      </c>
      <c r="F280" s="61" t="s">
        <v>2</v>
      </c>
      <c r="G280" s="61" t="s">
        <v>957</v>
      </c>
      <c r="H280" s="61" t="s">
        <v>214</v>
      </c>
      <c r="I280" s="61" t="s">
        <v>484</v>
      </c>
      <c r="J280" s="61"/>
      <c r="K280" s="61"/>
      <c r="L280" s="61"/>
      <c r="M280" s="61"/>
      <c r="N280" s="61" t="s">
        <v>635</v>
      </c>
    </row>
    <row r="281" spans="1:14" ht="60" x14ac:dyDescent="0.25">
      <c r="A281" s="73" t="s">
        <v>1043</v>
      </c>
      <c r="B281" s="61" t="s">
        <v>927</v>
      </c>
      <c r="C281" s="61" t="s">
        <v>902</v>
      </c>
      <c r="D281" s="61" t="s">
        <v>1044</v>
      </c>
      <c r="E281" s="61" t="s">
        <v>359</v>
      </c>
      <c r="F281" s="61" t="s">
        <v>2</v>
      </c>
      <c r="G281" s="61" t="s">
        <v>707</v>
      </c>
      <c r="H281" s="61" t="s">
        <v>367</v>
      </c>
      <c r="I281" s="61" t="s">
        <v>1068</v>
      </c>
      <c r="J281" s="61" t="s">
        <v>788</v>
      </c>
      <c r="K281" s="61"/>
      <c r="L281" s="61"/>
      <c r="M281" s="61"/>
      <c r="N281" s="61" t="s">
        <v>635</v>
      </c>
    </row>
    <row r="282" spans="1:14" ht="60" x14ac:dyDescent="0.25">
      <c r="A282" s="73" t="s">
        <v>1046</v>
      </c>
      <c r="B282" s="61" t="s">
        <v>925</v>
      </c>
      <c r="C282" s="61" t="s">
        <v>876</v>
      </c>
      <c r="D282" s="61" t="s">
        <v>1027</v>
      </c>
      <c r="E282" s="61" t="s">
        <v>1047</v>
      </c>
      <c r="F282" s="61"/>
      <c r="G282" s="61"/>
      <c r="H282" s="61" t="s">
        <v>34</v>
      </c>
      <c r="I282" s="61"/>
      <c r="J282" s="61"/>
      <c r="K282" s="61"/>
      <c r="L282" s="61" t="s">
        <v>1048</v>
      </c>
      <c r="M282" s="61"/>
      <c r="N282" s="61"/>
    </row>
    <row r="283" spans="1:14" ht="75" x14ac:dyDescent="0.25">
      <c r="A283" s="73" t="s">
        <v>1049</v>
      </c>
      <c r="B283" s="61" t="s">
        <v>740</v>
      </c>
      <c r="C283" s="61" t="s">
        <v>862</v>
      </c>
      <c r="D283" s="61" t="s">
        <v>1050</v>
      </c>
      <c r="E283" s="61" t="s">
        <v>1051</v>
      </c>
      <c r="F283" s="61" t="s">
        <v>2</v>
      </c>
      <c r="G283" s="61" t="s">
        <v>957</v>
      </c>
      <c r="H283" s="61" t="s">
        <v>53</v>
      </c>
      <c r="I283" s="61" t="s">
        <v>53</v>
      </c>
      <c r="J283" s="61"/>
      <c r="K283" s="61"/>
      <c r="L283" s="61"/>
      <c r="M283" s="61"/>
      <c r="N283" s="61" t="s">
        <v>637</v>
      </c>
    </row>
    <row r="284" spans="1:14" ht="60" x14ac:dyDescent="0.25">
      <c r="A284" s="73" t="s">
        <v>1052</v>
      </c>
      <c r="B284" s="61" t="s">
        <v>927</v>
      </c>
      <c r="C284" s="61" t="s">
        <v>45</v>
      </c>
      <c r="D284" s="61" t="s">
        <v>1053</v>
      </c>
      <c r="E284" s="61" t="s">
        <v>1054</v>
      </c>
      <c r="F284" s="61" t="s">
        <v>2</v>
      </c>
      <c r="G284" s="61" t="s">
        <v>27</v>
      </c>
      <c r="H284" s="61" t="s">
        <v>34</v>
      </c>
      <c r="I284" s="61"/>
      <c r="J284" s="61" t="s">
        <v>644</v>
      </c>
      <c r="K284" s="61"/>
      <c r="L284" s="61" t="s">
        <v>1055</v>
      </c>
      <c r="M284" s="61"/>
      <c r="N284" s="61"/>
    </row>
    <row r="285" spans="1:14" ht="180" x14ac:dyDescent="0.25">
      <c r="A285" s="73" t="s">
        <v>1056</v>
      </c>
      <c r="B285" s="61" t="s">
        <v>925</v>
      </c>
      <c r="C285" s="61" t="s">
        <v>45</v>
      </c>
      <c r="D285" s="61" t="s">
        <v>1057</v>
      </c>
      <c r="E285" s="61" t="s">
        <v>1058</v>
      </c>
      <c r="F285" s="61" t="s">
        <v>2</v>
      </c>
      <c r="G285" s="61" t="s">
        <v>20</v>
      </c>
      <c r="H285" s="61" t="s">
        <v>34</v>
      </c>
      <c r="I285" s="61" t="s">
        <v>989</v>
      </c>
      <c r="J285" s="61"/>
      <c r="K285" s="61"/>
      <c r="L285" s="61"/>
      <c r="M285" s="61"/>
      <c r="N285" s="61" t="s">
        <v>635</v>
      </c>
    </row>
    <row r="286" spans="1:14" ht="75" x14ac:dyDescent="0.25">
      <c r="A286" s="73" t="s">
        <v>1059</v>
      </c>
      <c r="B286" s="61" t="s">
        <v>740</v>
      </c>
      <c r="C286" s="61" t="s">
        <v>863</v>
      </c>
      <c r="D286" s="61" t="s">
        <v>146</v>
      </c>
      <c r="E286" s="61" t="s">
        <v>1060</v>
      </c>
      <c r="F286" s="61" t="s">
        <v>2</v>
      </c>
      <c r="G286" s="61" t="s">
        <v>27</v>
      </c>
      <c r="H286" s="61" t="s">
        <v>71</v>
      </c>
      <c r="I286" s="61"/>
      <c r="J286" s="61" t="s">
        <v>35</v>
      </c>
      <c r="K286" s="61"/>
      <c r="L286" s="61"/>
      <c r="M286" s="61"/>
      <c r="N286" s="61"/>
    </row>
    <row r="287" spans="1:14" ht="75" x14ac:dyDescent="0.25">
      <c r="A287" s="73" t="s">
        <v>1061</v>
      </c>
      <c r="B287" s="61" t="s">
        <v>927</v>
      </c>
      <c r="C287" s="61" t="s">
        <v>900</v>
      </c>
      <c r="D287" s="61" t="s">
        <v>1062</v>
      </c>
      <c r="E287" s="61" t="s">
        <v>1063</v>
      </c>
      <c r="F287" s="61" t="s">
        <v>2</v>
      </c>
      <c r="G287" s="61" t="s">
        <v>27</v>
      </c>
      <c r="H287" s="61" t="s">
        <v>71</v>
      </c>
      <c r="I287" s="61"/>
      <c r="J287" s="61" t="s">
        <v>28</v>
      </c>
      <c r="K287" s="61" t="s">
        <v>29</v>
      </c>
      <c r="L287" s="61"/>
      <c r="M287" s="61"/>
      <c r="N287" s="61"/>
    </row>
    <row r="288" spans="1:14" ht="60" x14ac:dyDescent="0.25">
      <c r="A288" s="73" t="s">
        <v>1069</v>
      </c>
      <c r="B288" s="61" t="s">
        <v>925</v>
      </c>
      <c r="C288" s="61" t="s">
        <v>893</v>
      </c>
      <c r="D288" s="61" t="s">
        <v>1070</v>
      </c>
      <c r="E288" s="61" t="s">
        <v>1071</v>
      </c>
      <c r="F288" s="61" t="s">
        <v>2</v>
      </c>
      <c r="G288" s="61" t="s">
        <v>957</v>
      </c>
      <c r="H288" s="61" t="s">
        <v>71</v>
      </c>
      <c r="I288" s="61" t="s">
        <v>665</v>
      </c>
      <c r="J288" s="61"/>
      <c r="K288" s="61"/>
      <c r="L288" s="61"/>
      <c r="M288" s="61"/>
      <c r="N288" s="61" t="s">
        <v>635</v>
      </c>
    </row>
    <row r="289" spans="1:14" ht="105" x14ac:dyDescent="0.25">
      <c r="A289" s="73" t="s">
        <v>1072</v>
      </c>
      <c r="B289" s="61" t="s">
        <v>740</v>
      </c>
      <c r="C289" s="61" t="s">
        <v>863</v>
      </c>
      <c r="D289" s="61" t="s">
        <v>1073</v>
      </c>
      <c r="E289" s="61" t="s">
        <v>1074</v>
      </c>
      <c r="F289" s="61" t="s">
        <v>2</v>
      </c>
      <c r="G289" s="61" t="s">
        <v>52</v>
      </c>
      <c r="H289" s="61" t="s">
        <v>100</v>
      </c>
      <c r="I289" s="61"/>
      <c r="J289" s="61"/>
      <c r="K289" s="61"/>
      <c r="L289" s="61" t="s">
        <v>1075</v>
      </c>
      <c r="M289" s="61"/>
      <c r="N289" s="61"/>
    </row>
    <row r="290" spans="1:14" ht="90" x14ac:dyDescent="0.25">
      <c r="A290" s="73" t="s">
        <v>1076</v>
      </c>
      <c r="B290" s="61" t="s">
        <v>927</v>
      </c>
      <c r="C290" s="61" t="s">
        <v>919</v>
      </c>
      <c r="D290" s="61" t="s">
        <v>1077</v>
      </c>
      <c r="E290" s="61" t="s">
        <v>1078</v>
      </c>
      <c r="F290" s="61" t="s">
        <v>2</v>
      </c>
      <c r="G290" s="61" t="s">
        <v>957</v>
      </c>
      <c r="H290" s="61" t="s">
        <v>22</v>
      </c>
      <c r="I290" s="61" t="s">
        <v>22</v>
      </c>
      <c r="J290" s="61"/>
      <c r="K290" s="61"/>
      <c r="L290" s="61"/>
      <c r="M290" s="61"/>
      <c r="N290" s="61" t="s">
        <v>637</v>
      </c>
    </row>
    <row r="291" spans="1:14" ht="315" x14ac:dyDescent="0.25">
      <c r="A291" s="73" t="s">
        <v>1079</v>
      </c>
      <c r="B291" s="61" t="s">
        <v>925</v>
      </c>
      <c r="C291" s="61" t="s">
        <v>863</v>
      </c>
      <c r="D291" s="61" t="s">
        <v>1080</v>
      </c>
      <c r="E291" s="61" t="s">
        <v>1081</v>
      </c>
      <c r="F291" s="61" t="s">
        <v>2</v>
      </c>
      <c r="G291" s="61" t="s">
        <v>52</v>
      </c>
      <c r="H291" s="61" t="s">
        <v>1004</v>
      </c>
      <c r="I291" s="61"/>
      <c r="J291" s="61"/>
      <c r="K291" s="61"/>
      <c r="L291" s="61"/>
      <c r="M291" s="61"/>
      <c r="N291" s="61"/>
    </row>
    <row r="292" spans="1:14" ht="75" x14ac:dyDescent="0.25">
      <c r="A292" s="73" t="s">
        <v>1082</v>
      </c>
      <c r="B292" s="61" t="s">
        <v>740</v>
      </c>
      <c r="C292" s="61" t="s">
        <v>194</v>
      </c>
      <c r="D292" s="61" t="s">
        <v>780</v>
      </c>
      <c r="E292" s="61" t="s">
        <v>1083</v>
      </c>
      <c r="F292" s="61" t="s">
        <v>2</v>
      </c>
      <c r="G292" s="61" t="s">
        <v>196</v>
      </c>
      <c r="H292" s="61"/>
      <c r="I292" s="61"/>
      <c r="J292" s="61"/>
      <c r="K292" s="61"/>
      <c r="L292" s="61"/>
      <c r="M292" s="61"/>
      <c r="N292" s="61"/>
    </row>
    <row r="293" spans="1:14" ht="60" x14ac:dyDescent="0.25">
      <c r="A293" s="73" t="s">
        <v>1084</v>
      </c>
      <c r="B293" s="61" t="s">
        <v>927</v>
      </c>
      <c r="C293" s="61" t="s">
        <v>1017</v>
      </c>
      <c r="D293" s="61" t="s">
        <v>614</v>
      </c>
      <c r="E293" s="61" t="s">
        <v>1085</v>
      </c>
      <c r="F293" s="61" t="s">
        <v>2</v>
      </c>
      <c r="G293" s="61" t="s">
        <v>52</v>
      </c>
      <c r="H293" s="61" t="s">
        <v>64</v>
      </c>
      <c r="I293" s="61"/>
      <c r="J293" s="61"/>
      <c r="K293" s="61"/>
      <c r="L293" s="61"/>
      <c r="M293" s="61"/>
      <c r="N293" s="61"/>
    </row>
    <row r="294" spans="1:14" ht="45" x14ac:dyDescent="0.25">
      <c r="A294" s="73" t="s">
        <v>1086</v>
      </c>
      <c r="B294" s="61" t="s">
        <v>925</v>
      </c>
      <c r="C294" s="61" t="s">
        <v>876</v>
      </c>
      <c r="D294" s="61" t="s">
        <v>1027</v>
      </c>
      <c r="E294" s="61" t="s">
        <v>1087</v>
      </c>
      <c r="F294" s="61" t="s">
        <v>2</v>
      </c>
      <c r="G294" s="61" t="s">
        <v>52</v>
      </c>
      <c r="H294" s="61" t="s">
        <v>71</v>
      </c>
      <c r="I294" s="61"/>
      <c r="J294" s="61"/>
      <c r="K294" s="61"/>
      <c r="L294" s="61"/>
      <c r="M294" s="61"/>
      <c r="N294" s="61"/>
    </row>
    <row r="295" spans="1:14" ht="105" x14ac:dyDescent="0.25">
      <c r="A295" s="64" t="s">
        <v>1088</v>
      </c>
      <c r="B295" s="61" t="s">
        <v>740</v>
      </c>
      <c r="C295" s="61" t="s">
        <v>1018</v>
      </c>
      <c r="D295" s="61" t="s">
        <v>1093</v>
      </c>
      <c r="E295" s="61" t="s">
        <v>1094</v>
      </c>
      <c r="F295" s="61" t="s">
        <v>1112</v>
      </c>
      <c r="G295" s="61" t="s">
        <v>1067</v>
      </c>
      <c r="H295" s="61" t="s">
        <v>34</v>
      </c>
      <c r="I295" s="61" t="s">
        <v>1113</v>
      </c>
      <c r="J295" s="61"/>
      <c r="K295" s="61"/>
      <c r="L295" s="61"/>
      <c r="M295" s="61"/>
      <c r="N295" s="61" t="s">
        <v>635</v>
      </c>
    </row>
    <row r="296" spans="1:14" ht="75" x14ac:dyDescent="0.25">
      <c r="A296" s="64" t="s">
        <v>1089</v>
      </c>
      <c r="B296" s="61" t="s">
        <v>740</v>
      </c>
      <c r="C296" s="61" t="s">
        <v>862</v>
      </c>
      <c r="D296" s="61" t="s">
        <v>1041</v>
      </c>
      <c r="E296" s="61" t="s">
        <v>1099</v>
      </c>
      <c r="F296" s="61" t="s">
        <v>2</v>
      </c>
      <c r="G296" s="2" t="s">
        <v>27</v>
      </c>
      <c r="H296" s="61" t="s">
        <v>34</v>
      </c>
      <c r="I296" s="61"/>
      <c r="J296" s="61" t="s">
        <v>35</v>
      </c>
      <c r="K296" s="61"/>
      <c r="L296" s="61"/>
      <c r="M296" s="61"/>
      <c r="N296" s="61"/>
    </row>
    <row r="297" spans="1:14" ht="75" x14ac:dyDescent="0.25">
      <c r="A297" s="64" t="s">
        <v>1090</v>
      </c>
      <c r="B297" s="61" t="s">
        <v>925</v>
      </c>
      <c r="C297" s="61" t="s">
        <v>863</v>
      </c>
      <c r="D297" s="61" t="s">
        <v>1080</v>
      </c>
      <c r="E297" s="61" t="s">
        <v>1095</v>
      </c>
      <c r="F297" s="61" t="s">
        <v>2</v>
      </c>
      <c r="G297" s="61" t="s">
        <v>27</v>
      </c>
      <c r="H297" s="61" t="s">
        <v>297</v>
      </c>
      <c r="I297" s="61"/>
      <c r="J297" s="61" t="s">
        <v>28</v>
      </c>
      <c r="K297" s="61" t="s">
        <v>410</v>
      </c>
      <c r="L297" s="61"/>
      <c r="M297" s="61"/>
      <c r="N297" s="61"/>
    </row>
    <row r="298" spans="1:14" ht="60" x14ac:dyDescent="0.25">
      <c r="A298" s="64" t="s">
        <v>1091</v>
      </c>
      <c r="B298" s="61" t="s">
        <v>927</v>
      </c>
      <c r="C298" s="61" t="s">
        <v>1096</v>
      </c>
      <c r="D298" s="61" t="s">
        <v>1097</v>
      </c>
      <c r="E298" s="61" t="s">
        <v>359</v>
      </c>
      <c r="F298" s="61" t="s">
        <v>2</v>
      </c>
      <c r="G298" s="61" t="s">
        <v>20</v>
      </c>
      <c r="H298" s="61" t="s">
        <v>34</v>
      </c>
      <c r="I298" s="61" t="s">
        <v>34</v>
      </c>
      <c r="J298" s="61"/>
      <c r="K298" s="61"/>
      <c r="L298" s="61"/>
      <c r="M298" s="61"/>
      <c r="N298" s="61" t="s">
        <v>637</v>
      </c>
    </row>
    <row r="299" spans="1:14" ht="165" x14ac:dyDescent="0.25">
      <c r="A299" s="64" t="s">
        <v>1092</v>
      </c>
      <c r="B299" s="61" t="s">
        <v>927</v>
      </c>
      <c r="C299" s="61" t="s">
        <v>892</v>
      </c>
      <c r="D299" s="61" t="s">
        <v>1098</v>
      </c>
      <c r="E299" s="61" t="s">
        <v>1100</v>
      </c>
      <c r="F299" s="61" t="s">
        <v>2</v>
      </c>
      <c r="G299" s="61" t="s">
        <v>402</v>
      </c>
      <c r="H299" s="61" t="s">
        <v>71</v>
      </c>
      <c r="I299" s="61" t="s">
        <v>22</v>
      </c>
      <c r="J299" s="61"/>
      <c r="K299" s="61"/>
      <c r="L299" s="61"/>
      <c r="M299" s="61"/>
      <c r="N299" s="61" t="s">
        <v>635</v>
      </c>
    </row>
    <row r="300" spans="1:14" ht="60" x14ac:dyDescent="0.25">
      <c r="A300" s="64" t="s">
        <v>1101</v>
      </c>
      <c r="B300" s="61" t="s">
        <v>927</v>
      </c>
      <c r="C300" s="61" t="s">
        <v>862</v>
      </c>
      <c r="D300" s="61" t="s">
        <v>1114</v>
      </c>
      <c r="E300" s="61" t="s">
        <v>359</v>
      </c>
      <c r="F300" s="61" t="s">
        <v>2</v>
      </c>
      <c r="G300" s="61" t="s">
        <v>957</v>
      </c>
      <c r="H300" s="61" t="s">
        <v>141</v>
      </c>
      <c r="I300" s="61" t="s">
        <v>141</v>
      </c>
      <c r="J300" s="61"/>
      <c r="K300" s="61"/>
      <c r="L300" s="61"/>
      <c r="M300" s="61"/>
      <c r="N300" s="61" t="s">
        <v>637</v>
      </c>
    </row>
    <row r="301" spans="1:14" ht="90" x14ac:dyDescent="0.25">
      <c r="A301" s="64" t="s">
        <v>1102</v>
      </c>
      <c r="B301" s="61" t="s">
        <v>927</v>
      </c>
      <c r="C301" s="61" t="s">
        <v>862</v>
      </c>
      <c r="D301" s="61" t="s">
        <v>1115</v>
      </c>
      <c r="E301" s="61" t="s">
        <v>1116</v>
      </c>
      <c r="F301" s="61" t="s">
        <v>2</v>
      </c>
      <c r="G301" s="61" t="s">
        <v>20</v>
      </c>
      <c r="H301" s="61" t="s">
        <v>71</v>
      </c>
      <c r="I301" s="61" t="s">
        <v>39</v>
      </c>
      <c r="J301" s="61"/>
      <c r="K301" s="61"/>
      <c r="L301" s="61"/>
      <c r="M301" s="61"/>
      <c r="N301" s="61" t="s">
        <v>635</v>
      </c>
    </row>
    <row r="302" spans="1:14" ht="285" x14ac:dyDescent="0.25">
      <c r="A302" s="64" t="s">
        <v>1103</v>
      </c>
      <c r="B302" s="61" t="s">
        <v>927</v>
      </c>
      <c r="C302" s="61" t="s">
        <v>45</v>
      </c>
      <c r="D302" s="61" t="s">
        <v>698</v>
      </c>
      <c r="E302" s="74" t="s">
        <v>1117</v>
      </c>
      <c r="F302" s="61" t="s">
        <v>2</v>
      </c>
      <c r="G302" s="61" t="s">
        <v>52</v>
      </c>
      <c r="H302" s="61" t="s">
        <v>447</v>
      </c>
      <c r="I302" s="61"/>
      <c r="J302" s="61"/>
      <c r="K302" s="61"/>
      <c r="L302" s="61"/>
      <c r="M302" s="61"/>
      <c r="N302" s="61"/>
    </row>
    <row r="303" spans="1:14" ht="105" x14ac:dyDescent="0.25">
      <c r="A303" s="64" t="s">
        <v>1104</v>
      </c>
      <c r="B303" s="61" t="s">
        <v>740</v>
      </c>
      <c r="C303" s="61" t="s">
        <v>862</v>
      </c>
      <c r="D303" s="61" t="s">
        <v>1121</v>
      </c>
      <c r="E303" s="61" t="s">
        <v>1120</v>
      </c>
      <c r="F303" s="61" t="s">
        <v>2</v>
      </c>
      <c r="G303" s="61" t="s">
        <v>20</v>
      </c>
      <c r="H303" s="61" t="s">
        <v>111</v>
      </c>
      <c r="I303" s="61" t="s">
        <v>111</v>
      </c>
      <c r="J303" s="61"/>
      <c r="K303" s="61"/>
      <c r="L303" s="61"/>
      <c r="M303" s="61"/>
      <c r="N303" s="61" t="s">
        <v>637</v>
      </c>
    </row>
    <row r="304" spans="1:14" ht="180" x14ac:dyDescent="0.25">
      <c r="A304" s="64" t="s">
        <v>1105</v>
      </c>
      <c r="B304" s="61" t="s">
        <v>740</v>
      </c>
      <c r="C304" s="61" t="s">
        <v>1017</v>
      </c>
      <c r="D304" s="61" t="s">
        <v>614</v>
      </c>
      <c r="E304" s="61" t="s">
        <v>1122</v>
      </c>
      <c r="F304" s="61"/>
      <c r="G304" s="61"/>
      <c r="H304" s="61" t="s">
        <v>34</v>
      </c>
      <c r="I304" s="61"/>
      <c r="J304" s="61"/>
      <c r="K304" s="61"/>
      <c r="L304" s="61"/>
      <c r="M304" s="61"/>
      <c r="N304" s="61"/>
    </row>
    <row r="305" spans="1:14" ht="75" x14ac:dyDescent="0.25">
      <c r="A305" s="64" t="s">
        <v>1106</v>
      </c>
      <c r="B305" s="61" t="s">
        <v>740</v>
      </c>
      <c r="C305" s="61" t="s">
        <v>45</v>
      </c>
      <c r="D305" s="61" t="s">
        <v>1123</v>
      </c>
      <c r="E305" s="61" t="s">
        <v>1124</v>
      </c>
      <c r="F305" s="61"/>
      <c r="G305" s="61"/>
      <c r="H305" s="61" t="s">
        <v>34</v>
      </c>
      <c r="I305" s="61"/>
      <c r="J305" s="61"/>
      <c r="K305" s="61"/>
      <c r="L305" s="61"/>
      <c r="M305" s="61"/>
      <c r="N305" s="61"/>
    </row>
    <row r="306" spans="1:14" ht="75" x14ac:dyDescent="0.25">
      <c r="A306" s="64" t="s">
        <v>1107</v>
      </c>
      <c r="B306" s="61" t="s">
        <v>740</v>
      </c>
      <c r="C306" s="61" t="s">
        <v>876</v>
      </c>
      <c r="D306" s="61" t="s">
        <v>1125</v>
      </c>
      <c r="E306" s="61" t="s">
        <v>1126</v>
      </c>
      <c r="F306" s="61"/>
      <c r="G306" s="61"/>
      <c r="H306" s="61" t="s">
        <v>484</v>
      </c>
      <c r="I306" s="61"/>
      <c r="J306" s="61"/>
      <c r="K306" s="61"/>
      <c r="L306" s="61"/>
      <c r="M306" s="61"/>
      <c r="N306" s="61"/>
    </row>
    <row r="307" spans="1:14" ht="45" x14ac:dyDescent="0.25">
      <c r="A307" s="64" t="s">
        <v>1108</v>
      </c>
      <c r="B307" s="61" t="s">
        <v>925</v>
      </c>
      <c r="C307" s="61" t="s">
        <v>898</v>
      </c>
      <c r="D307" s="61" t="s">
        <v>399</v>
      </c>
      <c r="E307" s="61" t="s">
        <v>359</v>
      </c>
      <c r="F307" s="61"/>
      <c r="G307" s="61"/>
      <c r="H307" s="61" t="s">
        <v>115</v>
      </c>
      <c r="I307" s="61"/>
      <c r="J307" s="61"/>
      <c r="K307" s="61"/>
      <c r="L307" s="61"/>
      <c r="M307" s="61"/>
      <c r="N307" s="61"/>
    </row>
    <row r="308" spans="1:14" ht="60" x14ac:dyDescent="0.25">
      <c r="A308" s="64" t="s">
        <v>1109</v>
      </c>
      <c r="B308" s="61" t="s">
        <v>925</v>
      </c>
      <c r="C308" s="61" t="s">
        <v>862</v>
      </c>
      <c r="D308" s="61" t="s">
        <v>1127</v>
      </c>
      <c r="E308" s="61" t="s">
        <v>359</v>
      </c>
      <c r="F308" s="61" t="s">
        <v>2</v>
      </c>
      <c r="G308" s="61" t="s">
        <v>957</v>
      </c>
      <c r="H308" s="61" t="s">
        <v>1024</v>
      </c>
      <c r="I308" s="61" t="s">
        <v>1024</v>
      </c>
      <c r="J308" s="61"/>
      <c r="K308" s="61"/>
      <c r="L308" s="61"/>
      <c r="M308" s="61"/>
      <c r="N308" s="61" t="s">
        <v>637</v>
      </c>
    </row>
    <row r="309" spans="1:14" ht="120" x14ac:dyDescent="0.25">
      <c r="A309" s="64" t="s">
        <v>1110</v>
      </c>
      <c r="B309" s="61" t="s">
        <v>925</v>
      </c>
      <c r="C309" s="61" t="s">
        <v>862</v>
      </c>
      <c r="D309" s="61" t="s">
        <v>1118</v>
      </c>
      <c r="E309" s="61" t="s">
        <v>1119</v>
      </c>
      <c r="F309" s="61"/>
      <c r="G309" s="61"/>
      <c r="H309" s="61" t="s">
        <v>34</v>
      </c>
      <c r="I309" s="61"/>
      <c r="J309" s="61"/>
      <c r="K309" s="61"/>
      <c r="L309" s="61"/>
      <c r="M309" s="61"/>
      <c r="N309" s="61"/>
    </row>
    <row r="310" spans="1:14" ht="75" x14ac:dyDescent="0.25">
      <c r="A310" s="64" t="s">
        <v>1111</v>
      </c>
      <c r="B310" s="61" t="s">
        <v>925</v>
      </c>
      <c r="C310" s="61" t="s">
        <v>1018</v>
      </c>
      <c r="D310" s="61" t="s">
        <v>1093</v>
      </c>
      <c r="E310" s="61" t="s">
        <v>1128</v>
      </c>
      <c r="F310" s="61"/>
      <c r="G310" s="61"/>
      <c r="H310" s="61" t="s">
        <v>71</v>
      </c>
      <c r="I310" s="61"/>
      <c r="J310" s="61"/>
      <c r="K310" s="61"/>
      <c r="L310" s="61"/>
      <c r="M310" s="61"/>
      <c r="N310" s="61"/>
    </row>
    <row r="311" spans="1:14" ht="45" x14ac:dyDescent="0.25">
      <c r="A311" s="64" t="s">
        <v>1129</v>
      </c>
      <c r="B311" s="61" t="s">
        <v>925</v>
      </c>
      <c r="C311" s="61" t="s">
        <v>893</v>
      </c>
      <c r="D311" s="61" t="s">
        <v>1135</v>
      </c>
      <c r="E311" s="61" t="s">
        <v>359</v>
      </c>
      <c r="F311" s="61"/>
      <c r="G311" s="61"/>
      <c r="H311" s="61" t="s">
        <v>1136</v>
      </c>
      <c r="I311" s="61"/>
      <c r="J311" s="61"/>
      <c r="K311" s="61"/>
      <c r="L311" s="61"/>
      <c r="M311" s="61"/>
      <c r="N311" s="61"/>
    </row>
    <row r="312" spans="1:14" ht="75" x14ac:dyDescent="0.25">
      <c r="A312" s="64" t="s">
        <v>1130</v>
      </c>
      <c r="B312" s="61" t="s">
        <v>927</v>
      </c>
      <c r="C312" s="61" t="s">
        <v>896</v>
      </c>
      <c r="D312" s="61" t="s">
        <v>1138</v>
      </c>
      <c r="E312" s="61" t="s">
        <v>1139</v>
      </c>
      <c r="F312" s="61"/>
      <c r="G312" s="61"/>
      <c r="H312" s="61"/>
      <c r="I312" s="61"/>
      <c r="J312" s="61"/>
      <c r="K312" s="61"/>
      <c r="L312" s="61"/>
      <c r="M312" s="61"/>
      <c r="N312" s="61"/>
    </row>
    <row r="313" spans="1:14" ht="75" x14ac:dyDescent="0.25">
      <c r="A313" s="64" t="s">
        <v>1131</v>
      </c>
      <c r="B313" s="61" t="s">
        <v>927</v>
      </c>
      <c r="C313" s="61" t="s">
        <v>893</v>
      </c>
      <c r="D313" s="61" t="s">
        <v>1142</v>
      </c>
      <c r="E313" s="61" t="s">
        <v>1143</v>
      </c>
      <c r="F313" s="61"/>
      <c r="G313" s="61"/>
      <c r="H313" s="61" t="s">
        <v>111</v>
      </c>
      <c r="I313" s="61"/>
      <c r="J313" s="61"/>
      <c r="K313" s="61"/>
      <c r="L313" s="61"/>
      <c r="M313" s="61"/>
      <c r="N313" s="61"/>
    </row>
    <row r="314" spans="1:14" ht="75" x14ac:dyDescent="0.25">
      <c r="A314" s="73" t="s">
        <v>1132</v>
      </c>
      <c r="B314" s="61" t="s">
        <v>740</v>
      </c>
      <c r="C314" s="52" t="s">
        <v>1144</v>
      </c>
      <c r="D314" s="52" t="s">
        <v>1145</v>
      </c>
      <c r="E314" s="52" t="s">
        <v>359</v>
      </c>
      <c r="H314" s="52" t="s">
        <v>1146</v>
      </c>
    </row>
    <row r="315" spans="1:14" ht="45" x14ac:dyDescent="0.25">
      <c r="A315" s="73" t="s">
        <v>1133</v>
      </c>
      <c r="B315" s="61" t="s">
        <v>925</v>
      </c>
      <c r="C315" s="52" t="s">
        <v>194</v>
      </c>
      <c r="D315" s="52" t="s">
        <v>811</v>
      </c>
      <c r="E315" s="52" t="s">
        <v>1147</v>
      </c>
    </row>
    <row r="316" spans="1:14" ht="60" x14ac:dyDescent="0.25">
      <c r="A316" s="73" t="s">
        <v>1134</v>
      </c>
      <c r="B316" s="61" t="s">
        <v>927</v>
      </c>
      <c r="C316" s="52" t="s">
        <v>1017</v>
      </c>
      <c r="D316" s="52" t="s">
        <v>1148</v>
      </c>
      <c r="E316" s="52" t="s">
        <v>359</v>
      </c>
      <c r="H316" s="52" t="s">
        <v>115</v>
      </c>
    </row>
  </sheetData>
  <autoFilter ref="A4:N299"/>
  <sortState ref="A120:L154">
    <sortCondition ref="A120:A154"/>
  </sortState>
  <dataConsolidate/>
  <mergeCells count="3">
    <mergeCell ref="A2:L2"/>
    <mergeCell ref="F3:G3"/>
    <mergeCell ref="H3:I3"/>
  </mergeCells>
  <pageMargins left="0.7" right="0.7" top="0.78740157499999996" bottom="0.78740157499999996" header="0.3" footer="0.3"/>
  <pageSetup paperSize="9" scale="10" orientation="landscape" r:id="rId1"/>
  <rowBreaks count="1" manualBreakCount="1">
    <brk id="174" max="16383" man="1"/>
  </rowBreaks>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70"/>
  <sheetViews>
    <sheetView zoomScale="70" zoomScaleNormal="70" workbookViewId="0">
      <selection activeCell="B24" sqref="B24"/>
    </sheetView>
  </sheetViews>
  <sheetFormatPr defaultRowHeight="15" x14ac:dyDescent="0.25"/>
  <cols>
    <col min="1" max="1" width="50.5703125" bestFit="1" customWidth="1"/>
    <col min="2" max="2" width="20.140625" bestFit="1" customWidth="1"/>
    <col min="4" max="4" width="25.42578125" customWidth="1"/>
    <col min="5" max="5" width="11.140625" customWidth="1"/>
  </cols>
  <sheetData>
    <row r="3" spans="1:8" x14ac:dyDescent="0.25">
      <c r="A3" s="6" t="s">
        <v>468</v>
      </c>
      <c r="B3" t="s">
        <v>470</v>
      </c>
      <c r="D3" s="1" t="s">
        <v>6</v>
      </c>
      <c r="E3" s="1" t="s">
        <v>592</v>
      </c>
      <c r="H3" t="s">
        <v>1045</v>
      </c>
    </row>
    <row r="4" spans="1:8" x14ac:dyDescent="0.25">
      <c r="A4" s="7" t="s">
        <v>45</v>
      </c>
      <c r="B4" s="8">
        <v>40</v>
      </c>
      <c r="D4" s="1" t="s">
        <v>593</v>
      </c>
      <c r="E4">
        <f>SUM(B16:B60,+B64+B65+B66+B67+GETPIVOTDATA("Kárný žalobce",$A$3,"Kárný žalobce","předseda/předsedkyně OS v Třebíči"))</f>
        <v>168</v>
      </c>
    </row>
    <row r="5" spans="1:8" x14ac:dyDescent="0.25">
      <c r="A5" s="7" t="s">
        <v>194</v>
      </c>
      <c r="B5" s="8">
        <v>7</v>
      </c>
      <c r="D5" s="1" t="s">
        <v>594</v>
      </c>
      <c r="E5" s="50">
        <f>SUM(B6:B12)</f>
        <v>45</v>
      </c>
    </row>
    <row r="6" spans="1:8" x14ac:dyDescent="0.25">
      <c r="A6" s="7" t="s">
        <v>866</v>
      </c>
      <c r="B6" s="8">
        <v>11</v>
      </c>
      <c r="D6" s="1" t="s">
        <v>41</v>
      </c>
      <c r="E6">
        <f>B13</f>
        <v>37</v>
      </c>
    </row>
    <row r="7" spans="1:8" x14ac:dyDescent="0.25">
      <c r="A7" s="7" t="s">
        <v>727</v>
      </c>
      <c r="B7" s="8">
        <v>3</v>
      </c>
      <c r="D7" s="1" t="s">
        <v>996</v>
      </c>
      <c r="E7" s="1">
        <f>B14</f>
        <v>2</v>
      </c>
    </row>
    <row r="8" spans="1:8" x14ac:dyDescent="0.25">
      <c r="A8" s="7" t="s">
        <v>863</v>
      </c>
      <c r="B8" s="8">
        <v>8</v>
      </c>
      <c r="D8" s="1" t="s">
        <v>533</v>
      </c>
      <c r="E8">
        <f>B61</f>
        <v>1</v>
      </c>
    </row>
    <row r="9" spans="1:8" x14ac:dyDescent="0.25">
      <c r="A9" s="7" t="s">
        <v>893</v>
      </c>
      <c r="B9" s="8">
        <v>4</v>
      </c>
      <c r="D9" s="1" t="s">
        <v>629</v>
      </c>
      <c r="E9">
        <f>B15</f>
        <v>7</v>
      </c>
    </row>
    <row r="10" spans="1:8" x14ac:dyDescent="0.25">
      <c r="A10" s="7" t="s">
        <v>874</v>
      </c>
      <c r="B10" s="8">
        <v>1</v>
      </c>
      <c r="D10" s="1" t="s">
        <v>45</v>
      </c>
      <c r="E10">
        <f>B4</f>
        <v>40</v>
      </c>
    </row>
    <row r="11" spans="1:8" x14ac:dyDescent="0.25">
      <c r="A11" s="7" t="s">
        <v>870</v>
      </c>
      <c r="B11" s="8">
        <v>2</v>
      </c>
      <c r="D11" s="1" t="s">
        <v>117</v>
      </c>
      <c r="E11">
        <f>B62</f>
        <v>3</v>
      </c>
    </row>
    <row r="12" spans="1:8" x14ac:dyDescent="0.25">
      <c r="A12" s="7" t="s">
        <v>869</v>
      </c>
      <c r="B12" s="8">
        <v>16</v>
      </c>
      <c r="D12" s="40" t="s">
        <v>550</v>
      </c>
      <c r="E12" s="40">
        <f>SUM(E4:E11)</f>
        <v>303</v>
      </c>
    </row>
    <row r="13" spans="1:8" x14ac:dyDescent="0.25">
      <c r="A13" s="7" t="s">
        <v>862</v>
      </c>
      <c r="B13" s="8">
        <v>37</v>
      </c>
      <c r="D13" s="4"/>
      <c r="E13" s="4"/>
    </row>
    <row r="14" spans="1:8" x14ac:dyDescent="0.25">
      <c r="A14" s="7" t="s">
        <v>705</v>
      </c>
      <c r="B14" s="8">
        <v>2</v>
      </c>
    </row>
    <row r="15" spans="1:8" x14ac:dyDescent="0.25">
      <c r="A15" s="7" t="s">
        <v>801</v>
      </c>
      <c r="B15" s="8">
        <v>7</v>
      </c>
    </row>
    <row r="16" spans="1:8" x14ac:dyDescent="0.25">
      <c r="A16" s="7" t="s">
        <v>908</v>
      </c>
      <c r="B16" s="8">
        <v>1</v>
      </c>
    </row>
    <row r="17" spans="1:2" x14ac:dyDescent="0.25">
      <c r="A17" s="7" t="s">
        <v>897</v>
      </c>
      <c r="B17" s="8">
        <v>2</v>
      </c>
    </row>
    <row r="18" spans="1:2" x14ac:dyDescent="0.25">
      <c r="A18" s="7" t="s">
        <v>888</v>
      </c>
      <c r="B18" s="8">
        <v>3</v>
      </c>
    </row>
    <row r="19" spans="1:2" x14ac:dyDescent="0.25">
      <c r="A19" s="7" t="s">
        <v>889</v>
      </c>
      <c r="B19" s="8">
        <v>6</v>
      </c>
    </row>
    <row r="20" spans="1:2" x14ac:dyDescent="0.25">
      <c r="A20" s="7" t="s">
        <v>901</v>
      </c>
      <c r="B20" s="8">
        <v>1</v>
      </c>
    </row>
    <row r="21" spans="1:2" x14ac:dyDescent="0.25">
      <c r="A21" s="7" t="s">
        <v>898</v>
      </c>
      <c r="B21" s="8">
        <v>8</v>
      </c>
    </row>
    <row r="22" spans="1:2" x14ac:dyDescent="0.25">
      <c r="A22" s="7" t="s">
        <v>900</v>
      </c>
      <c r="B22" s="8">
        <v>5</v>
      </c>
    </row>
    <row r="23" spans="1:2" x14ac:dyDescent="0.25">
      <c r="A23" s="7" t="s">
        <v>899</v>
      </c>
      <c r="B23" s="8">
        <v>4</v>
      </c>
    </row>
    <row r="24" spans="1:2" x14ac:dyDescent="0.25">
      <c r="A24" s="7" t="s">
        <v>887</v>
      </c>
      <c r="B24" s="8">
        <v>3</v>
      </c>
    </row>
    <row r="25" spans="1:2" x14ac:dyDescent="0.25">
      <c r="A25" s="7" t="s">
        <v>902</v>
      </c>
      <c r="B25" s="8">
        <v>4</v>
      </c>
    </row>
    <row r="26" spans="1:2" x14ac:dyDescent="0.25">
      <c r="A26" s="7" t="s">
        <v>890</v>
      </c>
      <c r="B26" s="8">
        <v>6</v>
      </c>
    </row>
    <row r="27" spans="1:2" x14ac:dyDescent="0.25">
      <c r="A27" s="7" t="s">
        <v>873</v>
      </c>
      <c r="B27" s="8">
        <v>1</v>
      </c>
    </row>
    <row r="28" spans="1:2" x14ac:dyDescent="0.25">
      <c r="A28" s="7" t="s">
        <v>872</v>
      </c>
      <c r="B28" s="8">
        <v>4</v>
      </c>
    </row>
    <row r="29" spans="1:2" x14ac:dyDescent="0.25">
      <c r="A29" s="7" t="s">
        <v>880</v>
      </c>
      <c r="B29" s="8">
        <v>2</v>
      </c>
    </row>
    <row r="30" spans="1:2" x14ac:dyDescent="0.25">
      <c r="A30" s="7" t="s">
        <v>891</v>
      </c>
      <c r="B30" s="8">
        <v>3</v>
      </c>
    </row>
    <row r="31" spans="1:2" x14ac:dyDescent="0.25">
      <c r="A31" s="7" t="s">
        <v>881</v>
      </c>
      <c r="B31" s="8">
        <v>4</v>
      </c>
    </row>
    <row r="32" spans="1:2" x14ac:dyDescent="0.25">
      <c r="A32" s="7" t="s">
        <v>800</v>
      </c>
      <c r="B32" s="8">
        <v>4</v>
      </c>
    </row>
    <row r="33" spans="1:2" x14ac:dyDescent="0.25">
      <c r="A33" s="7" t="s">
        <v>895</v>
      </c>
      <c r="B33" s="8">
        <v>2</v>
      </c>
    </row>
    <row r="34" spans="1:2" x14ac:dyDescent="0.25">
      <c r="A34" s="7" t="s">
        <v>892</v>
      </c>
      <c r="B34" s="8">
        <v>6</v>
      </c>
    </row>
    <row r="35" spans="1:2" x14ac:dyDescent="0.25">
      <c r="A35" s="7" t="s">
        <v>896</v>
      </c>
      <c r="B35" s="8">
        <v>2</v>
      </c>
    </row>
    <row r="36" spans="1:2" x14ac:dyDescent="0.25">
      <c r="A36" s="7" t="s">
        <v>885</v>
      </c>
      <c r="B36" s="8">
        <v>3</v>
      </c>
    </row>
    <row r="37" spans="1:2" x14ac:dyDescent="0.25">
      <c r="A37" s="7" t="s">
        <v>882</v>
      </c>
      <c r="B37" s="8">
        <v>4</v>
      </c>
    </row>
    <row r="38" spans="1:2" x14ac:dyDescent="0.25">
      <c r="A38" s="7" t="s">
        <v>917</v>
      </c>
      <c r="B38" s="8">
        <v>3</v>
      </c>
    </row>
    <row r="39" spans="1:2" x14ac:dyDescent="0.25">
      <c r="A39" s="7" t="s">
        <v>726</v>
      </c>
      <c r="B39" s="8">
        <v>4</v>
      </c>
    </row>
    <row r="40" spans="1:2" x14ac:dyDescent="0.25">
      <c r="A40" s="7" t="s">
        <v>876</v>
      </c>
      <c r="B40" s="8">
        <v>5</v>
      </c>
    </row>
    <row r="41" spans="1:2" x14ac:dyDescent="0.25">
      <c r="A41" s="7" t="s">
        <v>878</v>
      </c>
      <c r="B41" s="8">
        <v>2</v>
      </c>
    </row>
    <row r="42" spans="1:2" x14ac:dyDescent="0.25">
      <c r="A42" s="7" t="s">
        <v>548</v>
      </c>
      <c r="B42" s="8">
        <v>15</v>
      </c>
    </row>
    <row r="43" spans="1:2" x14ac:dyDescent="0.25">
      <c r="A43" s="7" t="s">
        <v>861</v>
      </c>
      <c r="B43" s="8">
        <v>1</v>
      </c>
    </row>
    <row r="44" spans="1:2" x14ac:dyDescent="0.25">
      <c r="A44" s="7" t="s">
        <v>894</v>
      </c>
      <c r="B44" s="8">
        <v>3</v>
      </c>
    </row>
    <row r="45" spans="1:2" x14ac:dyDescent="0.25">
      <c r="A45" s="7" t="s">
        <v>549</v>
      </c>
      <c r="B45" s="8">
        <v>6</v>
      </c>
    </row>
    <row r="46" spans="1:2" x14ac:dyDescent="0.25">
      <c r="A46" s="7" t="s">
        <v>919</v>
      </c>
      <c r="B46" s="8">
        <v>2</v>
      </c>
    </row>
    <row r="47" spans="1:2" x14ac:dyDescent="0.25">
      <c r="A47" s="7" t="s">
        <v>865</v>
      </c>
      <c r="B47" s="8">
        <v>2</v>
      </c>
    </row>
    <row r="48" spans="1:2" x14ac:dyDescent="0.25">
      <c r="A48" s="7" t="s">
        <v>868</v>
      </c>
      <c r="B48" s="8">
        <v>1</v>
      </c>
    </row>
    <row r="49" spans="1:5" x14ac:dyDescent="0.25">
      <c r="A49" s="7" t="s">
        <v>802</v>
      </c>
      <c r="B49" s="8">
        <v>9</v>
      </c>
    </row>
    <row r="50" spans="1:5" x14ac:dyDescent="0.25">
      <c r="A50" s="7" t="s">
        <v>867</v>
      </c>
      <c r="B50" s="8">
        <v>1</v>
      </c>
      <c r="E50">
        <f>SUM(B14:B60)</f>
        <v>166</v>
      </c>
    </row>
    <row r="51" spans="1:5" x14ac:dyDescent="0.25">
      <c r="A51" s="7" t="s">
        <v>871</v>
      </c>
      <c r="B51" s="8">
        <v>1</v>
      </c>
      <c r="E51">
        <f>SUM(A6:B12)</f>
        <v>45</v>
      </c>
    </row>
    <row r="52" spans="1:5" x14ac:dyDescent="0.25">
      <c r="A52" s="7" t="s">
        <v>879</v>
      </c>
      <c r="B52" s="8">
        <v>2</v>
      </c>
    </row>
    <row r="53" spans="1:5" x14ac:dyDescent="0.25">
      <c r="A53" s="7" t="s">
        <v>858</v>
      </c>
      <c r="B53" s="8">
        <v>2</v>
      </c>
      <c r="E53">
        <f>SUM(B4:B61)</f>
        <v>296</v>
      </c>
    </row>
    <row r="54" spans="1:5" x14ac:dyDescent="0.25">
      <c r="A54" s="7" t="s">
        <v>875</v>
      </c>
      <c r="B54" s="8">
        <v>1</v>
      </c>
    </row>
    <row r="55" spans="1:5" x14ac:dyDescent="0.25">
      <c r="A55" s="7" t="s">
        <v>864</v>
      </c>
      <c r="B55" s="8">
        <v>11</v>
      </c>
      <c r="E55">
        <f>SUM(B6:B13)</f>
        <v>82</v>
      </c>
    </row>
    <row r="56" spans="1:5" x14ac:dyDescent="0.25">
      <c r="A56" s="7" t="s">
        <v>886</v>
      </c>
      <c r="B56" s="8">
        <v>1</v>
      </c>
      <c r="E56">
        <f>SUM(B16:B60)</f>
        <v>157</v>
      </c>
    </row>
    <row r="57" spans="1:5" x14ac:dyDescent="0.25">
      <c r="A57" s="7" t="s">
        <v>883</v>
      </c>
      <c r="B57" s="8">
        <v>1</v>
      </c>
      <c r="E57">
        <f>B16:B60</f>
        <v>1</v>
      </c>
    </row>
    <row r="58" spans="1:5" x14ac:dyDescent="0.25">
      <c r="A58" s="7" t="s">
        <v>860</v>
      </c>
      <c r="B58" s="8">
        <v>1</v>
      </c>
    </row>
    <row r="59" spans="1:5" x14ac:dyDescent="0.25">
      <c r="A59" s="7" t="s">
        <v>859</v>
      </c>
      <c r="B59" s="8">
        <v>3</v>
      </c>
    </row>
    <row r="60" spans="1:5" x14ac:dyDescent="0.25">
      <c r="A60" s="7" t="s">
        <v>877</v>
      </c>
      <c r="B60" s="8">
        <v>2</v>
      </c>
    </row>
    <row r="61" spans="1:5" x14ac:dyDescent="0.25">
      <c r="A61" s="7" t="s">
        <v>884</v>
      </c>
      <c r="B61" s="8">
        <v>1</v>
      </c>
    </row>
    <row r="62" spans="1:5" x14ac:dyDescent="0.25">
      <c r="A62" s="7" t="s">
        <v>117</v>
      </c>
      <c r="B62" s="8">
        <v>3</v>
      </c>
    </row>
    <row r="63" spans="1:5" x14ac:dyDescent="0.25">
      <c r="A63" s="7" t="s">
        <v>1000</v>
      </c>
      <c r="B63" s="8"/>
    </row>
    <row r="64" spans="1:5" x14ac:dyDescent="0.25">
      <c r="A64" s="7" t="s">
        <v>1017</v>
      </c>
      <c r="B64" s="8">
        <v>5</v>
      </c>
    </row>
    <row r="65" spans="1:2" x14ac:dyDescent="0.25">
      <c r="A65" s="7" t="s">
        <v>1019</v>
      </c>
      <c r="B65" s="8">
        <v>1</v>
      </c>
    </row>
    <row r="66" spans="1:2" x14ac:dyDescent="0.25">
      <c r="A66" s="7" t="s">
        <v>1018</v>
      </c>
      <c r="B66" s="8">
        <v>3</v>
      </c>
    </row>
    <row r="67" spans="1:2" x14ac:dyDescent="0.25">
      <c r="A67" s="7" t="s">
        <v>1037</v>
      </c>
      <c r="B67" s="8">
        <v>1</v>
      </c>
    </row>
    <row r="68" spans="1:2" x14ac:dyDescent="0.25">
      <c r="A68" s="7" t="s">
        <v>1096</v>
      </c>
      <c r="B68" s="8">
        <v>1</v>
      </c>
    </row>
    <row r="69" spans="1:2" x14ac:dyDescent="0.25">
      <c r="A69" s="7" t="s">
        <v>1144</v>
      </c>
      <c r="B69" s="8">
        <v>1</v>
      </c>
    </row>
    <row r="70" spans="1:2" x14ac:dyDescent="0.25">
      <c r="A70" s="7" t="s">
        <v>469</v>
      </c>
      <c r="B70" s="8">
        <v>311</v>
      </c>
    </row>
  </sheetData>
  <pageMargins left="0.7" right="0.7" top="0.78740157499999996" bottom="0.78740157499999996" header="0.3" footer="0.3"/>
  <pageSetup paperSize="9" orientation="portrait" r:id="rId2"/>
  <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5"/>
  <sheetViews>
    <sheetView zoomScale="85" zoomScaleNormal="85" workbookViewId="0">
      <selection activeCell="D18" sqref="D18"/>
    </sheetView>
  </sheetViews>
  <sheetFormatPr defaultRowHeight="15" x14ac:dyDescent="0.25"/>
  <cols>
    <col min="1" max="1" width="44.5703125" customWidth="1"/>
    <col min="2" max="2" width="15.28515625" customWidth="1"/>
    <col min="4" max="4" width="34.42578125" customWidth="1"/>
    <col min="5" max="5" width="19" customWidth="1"/>
    <col min="7" max="7" width="9.140625" customWidth="1"/>
    <col min="8" max="8" width="20" customWidth="1"/>
  </cols>
  <sheetData>
    <row r="2" spans="1:8" x14ac:dyDescent="0.25">
      <c r="A2" s="1" t="s">
        <v>954</v>
      </c>
    </row>
    <row r="3" spans="1:8" x14ac:dyDescent="0.25">
      <c r="A3" s="69" t="s">
        <v>468</v>
      </c>
      <c r="B3" s="70" t="s">
        <v>512</v>
      </c>
      <c r="D3" s="11"/>
      <c r="E3" s="11"/>
      <c r="F3" s="11"/>
    </row>
    <row r="4" spans="1:8" x14ac:dyDescent="0.25">
      <c r="A4" s="71" t="s">
        <v>20</v>
      </c>
      <c r="B4" s="72">
        <v>107</v>
      </c>
      <c r="D4" s="11"/>
      <c r="E4" s="11"/>
      <c r="F4" s="11"/>
      <c r="H4" s="45"/>
    </row>
    <row r="5" spans="1:8" x14ac:dyDescent="0.25">
      <c r="A5" s="71" t="s">
        <v>27</v>
      </c>
      <c r="B5" s="72">
        <v>79</v>
      </c>
      <c r="D5" s="11"/>
      <c r="E5" s="41"/>
      <c r="F5" s="42"/>
    </row>
    <row r="6" spans="1:8" x14ac:dyDescent="0.25">
      <c r="A6" s="71" t="s">
        <v>52</v>
      </c>
      <c r="B6" s="72">
        <v>39</v>
      </c>
      <c r="D6" s="11"/>
      <c r="E6" s="41"/>
      <c r="F6" s="42"/>
    </row>
    <row r="7" spans="1:8" x14ac:dyDescent="0.25">
      <c r="A7" s="71" t="s">
        <v>957</v>
      </c>
      <c r="B7" s="72">
        <v>15</v>
      </c>
      <c r="D7" s="11"/>
      <c r="E7" s="41"/>
      <c r="F7" s="42"/>
    </row>
    <row r="8" spans="1:8" x14ac:dyDescent="0.25">
      <c r="A8" s="71" t="s">
        <v>402</v>
      </c>
      <c r="B8" s="72">
        <v>14</v>
      </c>
      <c r="D8" s="11"/>
      <c r="E8" s="41"/>
      <c r="F8" s="42"/>
    </row>
    <row r="9" spans="1:8" x14ac:dyDescent="0.25">
      <c r="A9" s="71" t="s">
        <v>706</v>
      </c>
      <c r="B9" s="72">
        <v>8</v>
      </c>
      <c r="D9" s="11"/>
      <c r="E9" s="41"/>
      <c r="F9" s="42"/>
    </row>
    <row r="10" spans="1:8" x14ac:dyDescent="0.25">
      <c r="A10" s="71" t="s">
        <v>196</v>
      </c>
      <c r="B10" s="72">
        <v>6</v>
      </c>
      <c r="D10" s="11"/>
      <c r="E10" s="41"/>
      <c r="F10" s="42"/>
    </row>
    <row r="11" spans="1:8" x14ac:dyDescent="0.25">
      <c r="A11" s="71" t="s">
        <v>853</v>
      </c>
      <c r="B11" s="72">
        <v>3</v>
      </c>
      <c r="D11" s="11"/>
      <c r="E11" s="41"/>
      <c r="F11" s="42"/>
    </row>
    <row r="12" spans="1:8" x14ac:dyDescent="0.25">
      <c r="A12" s="71" t="s">
        <v>406</v>
      </c>
      <c r="B12" s="72">
        <v>3</v>
      </c>
      <c r="D12" s="39"/>
      <c r="E12" s="43"/>
      <c r="F12" s="44"/>
    </row>
    <row r="13" spans="1:8" x14ac:dyDescent="0.25">
      <c r="A13" s="71" t="s">
        <v>1067</v>
      </c>
      <c r="B13" s="72">
        <v>2</v>
      </c>
      <c r="D13" s="7"/>
      <c r="E13" s="8"/>
    </row>
    <row r="14" spans="1:8" x14ac:dyDescent="0.25">
      <c r="A14" s="71" t="s">
        <v>707</v>
      </c>
      <c r="B14" s="72">
        <v>2</v>
      </c>
      <c r="D14" s="7"/>
    </row>
    <row r="15" spans="1:8" x14ac:dyDescent="0.25">
      <c r="A15" s="71" t="s">
        <v>820</v>
      </c>
      <c r="B15" s="72">
        <v>1</v>
      </c>
    </row>
    <row r="16" spans="1:8" x14ac:dyDescent="0.25">
      <c r="A16" s="71" t="s">
        <v>199</v>
      </c>
      <c r="B16" s="72">
        <v>1</v>
      </c>
    </row>
    <row r="17" spans="1:3" x14ac:dyDescent="0.25">
      <c r="A17" s="71" t="s">
        <v>1000</v>
      </c>
      <c r="B17" s="72"/>
    </row>
    <row r="18" spans="1:3" x14ac:dyDescent="0.25">
      <c r="A18" s="71" t="s">
        <v>469</v>
      </c>
      <c r="B18" s="72">
        <v>280</v>
      </c>
    </row>
    <row r="21" spans="1:3" x14ac:dyDescent="0.25">
      <c r="A21" s="5"/>
    </row>
    <row r="24" spans="1:3" ht="15.75" thickBot="1" x14ac:dyDescent="0.3"/>
    <row r="25" spans="1:3" ht="15.75" thickBot="1" x14ac:dyDescent="0.3">
      <c r="A25" s="13" t="s">
        <v>513</v>
      </c>
      <c r="B25" s="13" t="s">
        <v>514</v>
      </c>
      <c r="C25" s="13" t="s">
        <v>485</v>
      </c>
    </row>
    <row r="26" spans="1:3" ht="15.75" thickBot="1" x14ac:dyDescent="0.3">
      <c r="A26" s="14" t="s">
        <v>595</v>
      </c>
      <c r="B26" s="15">
        <f>B4</f>
        <v>107</v>
      </c>
      <c r="C26" s="18">
        <f>B26/B39</f>
        <v>0.38078291814946619</v>
      </c>
    </row>
    <row r="27" spans="1:3" ht="15.75" thickBot="1" x14ac:dyDescent="0.3">
      <c r="A27" s="14" t="s">
        <v>596</v>
      </c>
      <c r="B27" s="15">
        <f>B5</f>
        <v>79</v>
      </c>
      <c r="C27" s="18">
        <f>B27/B39</f>
        <v>0.28113879003558717</v>
      </c>
    </row>
    <row r="28" spans="1:3" ht="15.75" thickBot="1" x14ac:dyDescent="0.3">
      <c r="A28" s="14" t="s">
        <v>597</v>
      </c>
      <c r="B28" s="15">
        <f>B6</f>
        <v>39</v>
      </c>
      <c r="C28" s="18">
        <f>B28/B39</f>
        <v>0.13879003558718861</v>
      </c>
    </row>
    <row r="29" spans="1:3" ht="15.75" thickBot="1" x14ac:dyDescent="0.3">
      <c r="A29" s="14" t="s">
        <v>598</v>
      </c>
      <c r="B29" s="15">
        <f>B7</f>
        <v>15</v>
      </c>
      <c r="C29" s="18">
        <f>B29/B39</f>
        <v>5.3380782918149468E-2</v>
      </c>
    </row>
    <row r="30" spans="1:3" ht="15.75" thickBot="1" x14ac:dyDescent="0.3">
      <c r="A30" s="14" t="s">
        <v>599</v>
      </c>
      <c r="B30" s="15">
        <f>B14</f>
        <v>2</v>
      </c>
      <c r="C30" s="18">
        <f>B30/B39</f>
        <v>7.1174377224199285E-3</v>
      </c>
    </row>
    <row r="31" spans="1:3" ht="15.75" thickBot="1" x14ac:dyDescent="0.3">
      <c r="A31" s="14" t="s">
        <v>600</v>
      </c>
      <c r="B31" s="15">
        <v>8</v>
      </c>
      <c r="C31" s="18">
        <f>B31/B39</f>
        <v>2.8469750889679714E-2</v>
      </c>
    </row>
    <row r="32" spans="1:3" ht="15.75" thickBot="1" x14ac:dyDescent="0.3">
      <c r="A32" s="14" t="s">
        <v>601</v>
      </c>
      <c r="B32" s="15">
        <v>5</v>
      </c>
      <c r="C32" s="18">
        <f>B32/B39</f>
        <v>1.7793594306049824E-2</v>
      </c>
    </row>
    <row r="33" spans="1:3" s="1" customFormat="1" ht="15.75" thickBot="1" x14ac:dyDescent="0.3">
      <c r="A33" s="49" t="s">
        <v>707</v>
      </c>
      <c r="B33" s="48">
        <v>2</v>
      </c>
      <c r="C33" s="18">
        <f>B33/B39</f>
        <v>7.1174377224199285E-3</v>
      </c>
    </row>
    <row r="34" spans="1:3" ht="15.75" thickBot="1" x14ac:dyDescent="0.3">
      <c r="A34" s="14" t="s">
        <v>602</v>
      </c>
      <c r="B34" s="15">
        <v>3</v>
      </c>
      <c r="C34" s="18">
        <f>B34/B39</f>
        <v>1.0676156583629894E-2</v>
      </c>
    </row>
    <row r="35" spans="1:3" ht="15.75" thickBot="1" x14ac:dyDescent="0.3">
      <c r="A35" s="14" t="s">
        <v>997</v>
      </c>
      <c r="B35" s="15">
        <v>15</v>
      </c>
      <c r="C35" s="25">
        <f>B35/B39</f>
        <v>5.3380782918149468E-2</v>
      </c>
    </row>
    <row r="36" spans="1:3" ht="15.75" thickBot="1" x14ac:dyDescent="0.3">
      <c r="A36" s="14" t="s">
        <v>1025</v>
      </c>
      <c r="B36" s="15">
        <f>B12</f>
        <v>3</v>
      </c>
      <c r="C36" s="18">
        <f>B36/B39</f>
        <v>1.0676156583629894E-2</v>
      </c>
    </row>
    <row r="37" spans="1:3" s="1" customFormat="1" ht="15.75" thickBot="1" x14ac:dyDescent="0.3">
      <c r="A37" s="14" t="s">
        <v>1067</v>
      </c>
      <c r="B37" s="15">
        <v>2</v>
      </c>
      <c r="C37" s="18">
        <f>B37/B39</f>
        <v>7.1174377224199285E-3</v>
      </c>
    </row>
    <row r="38" spans="1:3" ht="15.75" thickBot="1" x14ac:dyDescent="0.3">
      <c r="A38" s="14" t="s">
        <v>940</v>
      </c>
      <c r="B38" s="15">
        <v>1</v>
      </c>
      <c r="C38" s="18">
        <f>B38/B39</f>
        <v>3.5587188612099642E-3</v>
      </c>
    </row>
    <row r="39" spans="1:3" ht="15.75" thickBot="1" x14ac:dyDescent="0.3">
      <c r="A39" s="16" t="s">
        <v>520</v>
      </c>
      <c r="B39" s="17">
        <f>SUM(B26:B38)</f>
        <v>281</v>
      </c>
      <c r="C39" s="19">
        <f>SUM(C26:C38)</f>
        <v>1</v>
      </c>
    </row>
    <row r="44" spans="1:3" x14ac:dyDescent="0.25">
      <c r="A44" s="75" t="s">
        <v>1141</v>
      </c>
    </row>
    <row r="45" spans="1:3" ht="30" x14ac:dyDescent="0.25">
      <c r="A45" s="9" t="s">
        <v>1140</v>
      </c>
    </row>
  </sheetData>
  <pageMargins left="0.7" right="0.7" top="0.78740157499999996" bottom="0.78740157499999996"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B1" zoomScale="85" zoomScaleNormal="85" workbookViewId="0">
      <selection activeCell="D40" sqref="D40"/>
    </sheetView>
  </sheetViews>
  <sheetFormatPr defaultRowHeight="15" x14ac:dyDescent="0.25"/>
  <cols>
    <col min="1" max="1" width="52.5703125" customWidth="1"/>
    <col min="2" max="2" width="23.7109375" bestFit="1" customWidth="1"/>
    <col min="4" max="4" width="40" customWidth="1"/>
    <col min="5" max="5" width="29" customWidth="1"/>
  </cols>
  <sheetData>
    <row r="2" spans="1:12" x14ac:dyDescent="0.25">
      <c r="A2" t="s">
        <v>954</v>
      </c>
    </row>
    <row r="3" spans="1:12" x14ac:dyDescent="0.25">
      <c r="A3" s="69" t="s">
        <v>468</v>
      </c>
      <c r="B3" s="70" t="s">
        <v>487</v>
      </c>
      <c r="D3" s="1"/>
      <c r="E3" s="1"/>
      <c r="F3" s="1"/>
    </row>
    <row r="4" spans="1:12" x14ac:dyDescent="0.25">
      <c r="A4" s="71" t="s">
        <v>28</v>
      </c>
      <c r="B4" s="72">
        <v>32</v>
      </c>
      <c r="D4" s="1"/>
      <c r="E4" s="1"/>
      <c r="F4" s="1"/>
    </row>
    <row r="5" spans="1:12" x14ac:dyDescent="0.25">
      <c r="A5" s="71" t="s">
        <v>35</v>
      </c>
      <c r="B5" s="72">
        <v>30</v>
      </c>
      <c r="D5" s="1"/>
      <c r="E5" s="1"/>
      <c r="F5" s="1"/>
    </row>
    <row r="6" spans="1:12" x14ac:dyDescent="0.25">
      <c r="A6" s="71" t="s">
        <v>788</v>
      </c>
      <c r="B6" s="72">
        <v>13</v>
      </c>
      <c r="D6" s="1"/>
      <c r="E6" s="1"/>
      <c r="F6" s="1"/>
    </row>
    <row r="7" spans="1:12" x14ac:dyDescent="0.25">
      <c r="A7" s="71" t="s">
        <v>644</v>
      </c>
      <c r="B7" s="72">
        <v>4</v>
      </c>
      <c r="D7" s="1"/>
      <c r="E7" s="1"/>
      <c r="F7" s="1"/>
    </row>
    <row r="8" spans="1:12" x14ac:dyDescent="0.25">
      <c r="A8" s="71" t="s">
        <v>632</v>
      </c>
      <c r="B8" s="72">
        <v>3</v>
      </c>
      <c r="D8" s="1"/>
      <c r="E8" s="1"/>
      <c r="F8" s="1"/>
    </row>
    <row r="9" spans="1:12" x14ac:dyDescent="0.25">
      <c r="A9" s="71" t="s">
        <v>192</v>
      </c>
      <c r="B9" s="72">
        <v>3</v>
      </c>
      <c r="D9" s="1"/>
      <c r="E9" s="1"/>
      <c r="F9" s="1"/>
      <c r="I9" s="24"/>
      <c r="J9" s="24"/>
      <c r="K9" s="24"/>
      <c r="L9" s="24"/>
    </row>
    <row r="10" spans="1:12" x14ac:dyDescent="0.25">
      <c r="A10" s="71" t="s">
        <v>248</v>
      </c>
      <c r="B10" s="72">
        <v>1</v>
      </c>
    </row>
    <row r="11" spans="1:12" x14ac:dyDescent="0.25">
      <c r="A11" s="71" t="s">
        <v>34</v>
      </c>
      <c r="B11" s="72">
        <v>1</v>
      </c>
      <c r="I11" s="4"/>
    </row>
    <row r="12" spans="1:12" x14ac:dyDescent="0.25">
      <c r="A12" s="71" t="s">
        <v>903</v>
      </c>
      <c r="B12" s="72">
        <v>1</v>
      </c>
    </row>
    <row r="13" spans="1:12" x14ac:dyDescent="0.25">
      <c r="A13" s="71" t="s">
        <v>666</v>
      </c>
      <c r="B13" s="72">
        <v>1</v>
      </c>
    </row>
    <row r="14" spans="1:12" x14ac:dyDescent="0.25">
      <c r="A14" s="71" t="s">
        <v>1000</v>
      </c>
      <c r="B14" s="72"/>
    </row>
    <row r="15" spans="1:12" x14ac:dyDescent="0.25">
      <c r="A15" s="71" t="s">
        <v>469</v>
      </c>
      <c r="B15" s="72">
        <v>89</v>
      </c>
    </row>
    <row r="21" spans="1:3" ht="15.75" thickBot="1" x14ac:dyDescent="0.3">
      <c r="A21" s="5"/>
    </row>
    <row r="22" spans="1:3" ht="15.75" thickBot="1" x14ac:dyDescent="0.3">
      <c r="A22" s="20" t="s">
        <v>515</v>
      </c>
      <c r="B22" s="20" t="s">
        <v>592</v>
      </c>
      <c r="C22" s="20" t="s">
        <v>485</v>
      </c>
    </row>
    <row r="23" spans="1:3" ht="15.75" thickBot="1" x14ac:dyDescent="0.3">
      <c r="A23" s="14" t="s">
        <v>35</v>
      </c>
      <c r="B23" s="21">
        <f>GETPIVOTDATA("Důvod zastavení",$A$3,"Důvod zastavení","rezignace na funkci soudce")</f>
        <v>30</v>
      </c>
      <c r="C23" s="22">
        <f>B23/B33</f>
        <v>0.33707865168539325</v>
      </c>
    </row>
    <row r="24" spans="1:3" ht="15.75" thickBot="1" x14ac:dyDescent="0.3">
      <c r="A24" s="14" t="s">
        <v>28</v>
      </c>
      <c r="B24" s="21">
        <f>GETPIVOTDATA("Důvod zastavení",$A$3,"Důvod zastavení","zpětvzetí žaloby")</f>
        <v>32</v>
      </c>
      <c r="C24" s="22">
        <f>B24/B33</f>
        <v>0.3595505617977528</v>
      </c>
    </row>
    <row r="25" spans="1:3" s="1" customFormat="1" ht="15.75" thickBot="1" x14ac:dyDescent="0.3">
      <c r="A25" s="14" t="s">
        <v>941</v>
      </c>
      <c r="B25" s="21">
        <f>B6</f>
        <v>13</v>
      </c>
      <c r="C25" s="22">
        <f>B25/B33</f>
        <v>0.14606741573033707</v>
      </c>
    </row>
    <row r="26" spans="1:3" ht="15.75" thickBot="1" x14ac:dyDescent="0.3">
      <c r="A26" s="14" t="s">
        <v>192</v>
      </c>
      <c r="B26" s="21">
        <f>GETPIVOTDATA("Důvod zastavení",$A$3,"Důvod zastavení","zánik funkce soudce (úmrtí)")</f>
        <v>3</v>
      </c>
      <c r="C26" s="22">
        <f>B26/B33</f>
        <v>3.3707865168539325E-2</v>
      </c>
    </row>
    <row r="27" spans="1:3" s="1" customFormat="1" ht="15.75" thickBot="1" x14ac:dyDescent="0.3">
      <c r="A27" s="14" t="s">
        <v>644</v>
      </c>
      <c r="B27" s="21">
        <f>GETPIVOTDATA("Důvod zastavení",$A$3,"Důvod zastavení","zánik funkce soudce (odsouzení pro tr. čin)")</f>
        <v>4</v>
      </c>
      <c r="C27" s="22">
        <f>B27/B33</f>
        <v>4.49438202247191E-2</v>
      </c>
    </row>
    <row r="28" spans="1:3" ht="15.75" thickBot="1" x14ac:dyDescent="0.3">
      <c r="A28" s="14" t="s">
        <v>904</v>
      </c>
      <c r="B28" s="21">
        <f>GETPIVOTDATA("Důvod zastavení",$A$3,"Důvod zastavení","chybí")</f>
        <v>3</v>
      </c>
      <c r="C28" s="22">
        <f>B28/B33</f>
        <v>3.3707865168539325E-2</v>
      </c>
    </row>
    <row r="29" spans="1:3" s="1" customFormat="1" ht="15.75" thickBot="1" x14ac:dyDescent="0.3">
      <c r="A29" s="12" t="s">
        <v>903</v>
      </c>
      <c r="B29" s="21">
        <v>1</v>
      </c>
      <c r="C29" s="22">
        <f>B29/B33</f>
        <v>1.1235955056179775E-2</v>
      </c>
    </row>
    <row r="30" spans="1:3" s="1" customFormat="1" ht="15.75" thickBot="1" x14ac:dyDescent="0.3">
      <c r="A30" s="14" t="s">
        <v>666</v>
      </c>
      <c r="B30" s="21">
        <f>GETPIVOTDATA("Důvod zastavení",$A$3,"Důvod zastavení","vedení kárného řízení je nepřípustné (překážka ne bis in idem)")</f>
        <v>1</v>
      </c>
      <c r="C30" s="22">
        <f>B30/B33</f>
        <v>1.1235955056179775E-2</v>
      </c>
    </row>
    <row r="31" spans="1:3" s="1" customFormat="1" ht="15.75" thickBot="1" x14ac:dyDescent="0.3">
      <c r="A31" s="14" t="s">
        <v>1020</v>
      </c>
      <c r="B31" s="21">
        <v>1</v>
      </c>
      <c r="C31" s="22">
        <f>B31/B33</f>
        <v>1.1235955056179775E-2</v>
      </c>
    </row>
    <row r="32" spans="1:3" s="1" customFormat="1" ht="15.75" thickBot="1" x14ac:dyDescent="0.3">
      <c r="A32" s="14" t="s">
        <v>248</v>
      </c>
      <c r="B32" s="21">
        <f>GETPIVOTDATA("Důvod zastavení",$A$3,"Důvod zastavení","částečné zpětvzetí")</f>
        <v>1</v>
      </c>
      <c r="C32" s="22">
        <f>B32/B33</f>
        <v>1.1235955056179775E-2</v>
      </c>
    </row>
    <row r="33" spans="1:3" ht="15.75" thickBot="1" x14ac:dyDescent="0.3">
      <c r="A33" s="16" t="s">
        <v>520</v>
      </c>
      <c r="B33" s="46">
        <f>SUM(B23:B32)</f>
        <v>89</v>
      </c>
      <c r="C33" s="23">
        <f>SUM(C23:C32)</f>
        <v>1</v>
      </c>
    </row>
    <row r="36" spans="1:3" x14ac:dyDescent="0.25">
      <c r="A36" s="24" t="s">
        <v>728</v>
      </c>
    </row>
  </sheetData>
  <pageMargins left="0.7" right="0.7" top="0.78740157499999996" bottom="0.78740157499999996"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7"/>
  <sheetViews>
    <sheetView topLeftCell="C1" zoomScale="80" zoomScaleNormal="80" workbookViewId="0">
      <selection activeCell="K15" sqref="K15"/>
    </sheetView>
  </sheetViews>
  <sheetFormatPr defaultRowHeight="15" x14ac:dyDescent="0.25"/>
  <cols>
    <col min="1" max="1" width="83.140625" customWidth="1"/>
    <col min="2" max="2" width="19.140625" customWidth="1"/>
    <col min="4" max="4" width="43.7109375" customWidth="1"/>
    <col min="5" max="5" width="15" customWidth="1"/>
    <col min="7" max="7" width="9.42578125" bestFit="1" customWidth="1"/>
    <col min="11" max="11" width="43.85546875" customWidth="1"/>
  </cols>
  <sheetData>
    <row r="2" spans="1:7" ht="15.75" thickBot="1" x14ac:dyDescent="0.3">
      <c r="A2" s="1" t="s">
        <v>954</v>
      </c>
    </row>
    <row r="3" spans="1:7" ht="15.75" thickBot="1" x14ac:dyDescent="0.3">
      <c r="A3" s="6" t="s">
        <v>468</v>
      </c>
      <c r="B3" t="s">
        <v>479</v>
      </c>
      <c r="D3" s="13" t="s">
        <v>517</v>
      </c>
      <c r="E3" s="13" t="s">
        <v>514</v>
      </c>
    </row>
    <row r="4" spans="1:7" ht="15.75" thickBot="1" x14ac:dyDescent="0.3">
      <c r="A4" s="7" t="s">
        <v>34</v>
      </c>
      <c r="B4" s="8">
        <v>65</v>
      </c>
      <c r="D4" s="14" t="s">
        <v>509</v>
      </c>
      <c r="E4" s="15">
        <v>146</v>
      </c>
      <c r="G4" t="s">
        <v>1042</v>
      </c>
    </row>
    <row r="5" spans="1:7" ht="15.75" thickBot="1" x14ac:dyDescent="0.3">
      <c r="A5" s="7" t="s">
        <v>22</v>
      </c>
      <c r="B5" s="8">
        <v>36</v>
      </c>
      <c r="D5" s="14" t="s">
        <v>34</v>
      </c>
      <c r="E5" s="15">
        <v>68</v>
      </c>
    </row>
    <row r="6" spans="1:7" ht="15.75" thickBot="1" x14ac:dyDescent="0.3">
      <c r="A6" s="7" t="s">
        <v>71</v>
      </c>
      <c r="B6" s="8">
        <v>34</v>
      </c>
      <c r="D6" s="14" t="s">
        <v>22</v>
      </c>
      <c r="E6" s="15">
        <f>B5</f>
        <v>36</v>
      </c>
    </row>
    <row r="7" spans="1:7" ht="15.75" thickBot="1" x14ac:dyDescent="0.3">
      <c r="A7" s="7" t="s">
        <v>64</v>
      </c>
      <c r="B7" s="8">
        <v>11</v>
      </c>
      <c r="D7" s="14" t="s">
        <v>21</v>
      </c>
      <c r="E7" s="15">
        <f>10</f>
        <v>10</v>
      </c>
    </row>
    <row r="8" spans="1:7" ht="15.75" thickBot="1" x14ac:dyDescent="0.3">
      <c r="A8" s="7" t="s">
        <v>21</v>
      </c>
      <c r="B8" s="8">
        <v>10</v>
      </c>
      <c r="D8" s="14" t="s">
        <v>59</v>
      </c>
      <c r="E8" s="15">
        <v>7</v>
      </c>
    </row>
    <row r="9" spans="1:7" ht="15.75" thickBot="1" x14ac:dyDescent="0.3">
      <c r="A9" s="7" t="s">
        <v>111</v>
      </c>
      <c r="B9" s="8">
        <v>9</v>
      </c>
      <c r="D9" s="14" t="s">
        <v>551</v>
      </c>
      <c r="E9" s="15">
        <f>GETPIVOTDATA("Navrhovaná",$A$3,"Navrhovaná","odvolání z funkce předsedy soudu")</f>
        <v>1</v>
      </c>
    </row>
    <row r="10" spans="1:7" ht="15.75" thickBot="1" x14ac:dyDescent="0.3">
      <c r="A10" s="7" t="s">
        <v>441</v>
      </c>
      <c r="B10" s="8">
        <v>8</v>
      </c>
      <c r="D10" s="14" t="s">
        <v>297</v>
      </c>
      <c r="E10" s="15">
        <f>GETPIVOTDATA("Navrhovaná",$A$3,"Navrhovaná","odvolání z funkce místopředsedy soudu")</f>
        <v>3</v>
      </c>
    </row>
    <row r="11" spans="1:7" ht="15.75" thickBot="1" x14ac:dyDescent="0.3">
      <c r="A11" s="7" t="s">
        <v>214</v>
      </c>
      <c r="B11" s="8">
        <v>8</v>
      </c>
      <c r="D11" s="14" t="s">
        <v>590</v>
      </c>
      <c r="E11" s="15">
        <f>GETPIVOTDATA("Navrhovaná",$A$3,"Navrhovaná","upuštění od potrestání")</f>
        <v>3</v>
      </c>
    </row>
    <row r="12" spans="1:7" ht="15.75" thickBot="1" x14ac:dyDescent="0.3">
      <c r="A12" s="7" t="s">
        <v>59</v>
      </c>
      <c r="B12" s="8">
        <v>7</v>
      </c>
      <c r="D12" s="14" t="s">
        <v>441</v>
      </c>
      <c r="E12" s="15">
        <f>GETPIVOTDATA("Navrhovaná",$A$3,"Navrhovaná","vyslovení nezpůsobilosti k výkonu funkce")</f>
        <v>8</v>
      </c>
    </row>
    <row r="13" spans="1:7" ht="15.75" thickBot="1" x14ac:dyDescent="0.3">
      <c r="A13" s="7" t="s">
        <v>53</v>
      </c>
      <c r="B13" s="8">
        <v>7</v>
      </c>
      <c r="D13" s="14" t="s">
        <v>787</v>
      </c>
      <c r="E13" s="15">
        <f>GETPIVOTDATA("Navrhovaná",$A$3,"Navrhovaná","dle uvážení soudu")</f>
        <v>5</v>
      </c>
    </row>
    <row r="14" spans="1:7" ht="15.75" thickBot="1" x14ac:dyDescent="0.3">
      <c r="A14" s="7" t="s">
        <v>217</v>
      </c>
      <c r="B14" s="8">
        <v>6</v>
      </c>
      <c r="D14" s="29" t="s">
        <v>1021</v>
      </c>
      <c r="E14" s="67">
        <v>1</v>
      </c>
    </row>
    <row r="15" spans="1:7" ht="15.75" thickBot="1" x14ac:dyDescent="0.3">
      <c r="A15" s="7" t="s">
        <v>787</v>
      </c>
      <c r="B15" s="8">
        <v>5</v>
      </c>
      <c r="D15" s="66" t="s">
        <v>1004</v>
      </c>
      <c r="E15" s="68">
        <v>2</v>
      </c>
    </row>
    <row r="16" spans="1:7" ht="15.75" thickBot="1" x14ac:dyDescent="0.3">
      <c r="A16" s="7" t="s">
        <v>133</v>
      </c>
      <c r="B16" s="8">
        <v>4</v>
      </c>
      <c r="D16" s="26" t="s">
        <v>550</v>
      </c>
      <c r="E16" s="27">
        <f>SUM(E4:E15)</f>
        <v>290</v>
      </c>
      <c r="G16" s="4"/>
    </row>
    <row r="17" spans="1:5" x14ac:dyDescent="0.25">
      <c r="A17" s="7" t="s">
        <v>336</v>
      </c>
      <c r="B17" s="8">
        <v>4</v>
      </c>
      <c r="D17" s="4"/>
      <c r="E17" s="4"/>
    </row>
    <row r="18" spans="1:5" x14ac:dyDescent="0.25">
      <c r="A18" s="7" t="s">
        <v>100</v>
      </c>
      <c r="B18" s="8">
        <v>3</v>
      </c>
      <c r="D18" s="4"/>
      <c r="E18" s="4"/>
    </row>
    <row r="19" spans="1:5" x14ac:dyDescent="0.25">
      <c r="A19" s="7" t="s">
        <v>590</v>
      </c>
      <c r="B19" s="8">
        <v>3</v>
      </c>
    </row>
    <row r="20" spans="1:5" x14ac:dyDescent="0.25">
      <c r="A20" s="7" t="s">
        <v>297</v>
      </c>
      <c r="B20" s="8">
        <v>3</v>
      </c>
    </row>
    <row r="21" spans="1:5" x14ac:dyDescent="0.25">
      <c r="A21" s="7" t="s">
        <v>48</v>
      </c>
      <c r="B21" s="8">
        <v>3</v>
      </c>
    </row>
    <row r="22" spans="1:5" x14ac:dyDescent="0.25">
      <c r="A22" s="7" t="s">
        <v>269</v>
      </c>
      <c r="B22" s="8">
        <v>3</v>
      </c>
    </row>
    <row r="23" spans="1:5" x14ac:dyDescent="0.25">
      <c r="A23" s="7" t="s">
        <v>367</v>
      </c>
      <c r="B23" s="8">
        <v>3</v>
      </c>
    </row>
    <row r="24" spans="1:5" x14ac:dyDescent="0.25">
      <c r="A24" s="7" t="s">
        <v>1004</v>
      </c>
      <c r="B24" s="8">
        <v>2</v>
      </c>
    </row>
    <row r="25" spans="1:5" x14ac:dyDescent="0.25">
      <c r="A25" s="7" t="s">
        <v>955</v>
      </c>
      <c r="B25" s="8">
        <v>2</v>
      </c>
    </row>
    <row r="26" spans="1:5" x14ac:dyDescent="0.25">
      <c r="A26" s="7" t="s">
        <v>141</v>
      </c>
      <c r="B26" s="8">
        <v>2</v>
      </c>
    </row>
    <row r="27" spans="1:5" x14ac:dyDescent="0.25">
      <c r="A27" s="7" t="s">
        <v>175</v>
      </c>
      <c r="B27" s="8">
        <v>2</v>
      </c>
    </row>
    <row r="28" spans="1:5" x14ac:dyDescent="0.25">
      <c r="A28" s="7" t="s">
        <v>977</v>
      </c>
      <c r="B28" s="8">
        <v>2</v>
      </c>
    </row>
    <row r="29" spans="1:5" x14ac:dyDescent="0.25">
      <c r="A29" s="7" t="s">
        <v>140</v>
      </c>
      <c r="B29" s="8">
        <v>2</v>
      </c>
    </row>
    <row r="30" spans="1:5" x14ac:dyDescent="0.25">
      <c r="A30" s="7" t="s">
        <v>432</v>
      </c>
      <c r="B30" s="8">
        <v>2</v>
      </c>
    </row>
    <row r="31" spans="1:5" x14ac:dyDescent="0.25">
      <c r="A31" s="7" t="s">
        <v>72</v>
      </c>
      <c r="B31" s="8">
        <v>2</v>
      </c>
    </row>
    <row r="32" spans="1:5" x14ac:dyDescent="0.25">
      <c r="A32" s="7" t="s">
        <v>980</v>
      </c>
      <c r="B32" s="8">
        <v>1</v>
      </c>
    </row>
    <row r="33" spans="1:3" x14ac:dyDescent="0.25">
      <c r="A33" s="7" t="s">
        <v>65</v>
      </c>
      <c r="B33" s="8">
        <v>1</v>
      </c>
    </row>
    <row r="34" spans="1:3" x14ac:dyDescent="0.25">
      <c r="A34" s="7" t="s">
        <v>995</v>
      </c>
      <c r="B34" s="8">
        <v>1</v>
      </c>
    </row>
    <row r="35" spans="1:3" x14ac:dyDescent="0.25">
      <c r="A35" s="7" t="s">
        <v>228</v>
      </c>
      <c r="B35" s="8">
        <v>1</v>
      </c>
    </row>
    <row r="36" spans="1:3" x14ac:dyDescent="0.25">
      <c r="A36" s="7" t="s">
        <v>144</v>
      </c>
      <c r="B36" s="8">
        <v>1</v>
      </c>
    </row>
    <row r="37" spans="1:3" x14ac:dyDescent="0.25">
      <c r="A37" s="7" t="s">
        <v>157</v>
      </c>
      <c r="B37" s="8">
        <v>1</v>
      </c>
    </row>
    <row r="38" spans="1:3" x14ac:dyDescent="0.25">
      <c r="A38" s="7" t="s">
        <v>985</v>
      </c>
      <c r="B38" s="8">
        <v>1</v>
      </c>
    </row>
    <row r="39" spans="1:3" x14ac:dyDescent="0.25">
      <c r="A39" s="7" t="s">
        <v>293</v>
      </c>
      <c r="B39" s="8">
        <v>1</v>
      </c>
    </row>
    <row r="40" spans="1:3" x14ac:dyDescent="0.25">
      <c r="A40" s="7" t="s">
        <v>1015</v>
      </c>
      <c r="B40" s="8">
        <v>1</v>
      </c>
      <c r="C40" s="24"/>
    </row>
    <row r="41" spans="1:3" x14ac:dyDescent="0.25">
      <c r="A41" s="7" t="s">
        <v>1032</v>
      </c>
      <c r="B41" s="8">
        <v>1</v>
      </c>
    </row>
    <row r="42" spans="1:3" x14ac:dyDescent="0.25">
      <c r="A42" s="7" t="s">
        <v>931</v>
      </c>
      <c r="B42" s="8">
        <v>1</v>
      </c>
    </row>
    <row r="43" spans="1:3" x14ac:dyDescent="0.25">
      <c r="A43" s="7" t="s">
        <v>482</v>
      </c>
      <c r="B43" s="8">
        <v>1</v>
      </c>
    </row>
    <row r="44" spans="1:3" x14ac:dyDescent="0.25">
      <c r="A44" s="7" t="s">
        <v>260</v>
      </c>
      <c r="B44" s="8">
        <v>1</v>
      </c>
    </row>
    <row r="45" spans="1:3" x14ac:dyDescent="0.25">
      <c r="A45" s="7" t="s">
        <v>1024</v>
      </c>
      <c r="B45" s="8">
        <v>1</v>
      </c>
    </row>
    <row r="46" spans="1:3" x14ac:dyDescent="0.25">
      <c r="A46" s="7" t="s">
        <v>983</v>
      </c>
      <c r="B46" s="8">
        <v>1</v>
      </c>
    </row>
    <row r="47" spans="1:3" x14ac:dyDescent="0.25">
      <c r="A47" s="7" t="s">
        <v>323</v>
      </c>
      <c r="B47" s="8">
        <v>1</v>
      </c>
    </row>
    <row r="48" spans="1:3" x14ac:dyDescent="0.25">
      <c r="A48" s="7" t="s">
        <v>665</v>
      </c>
      <c r="B48" s="8">
        <v>1</v>
      </c>
    </row>
    <row r="49" spans="1:2" x14ac:dyDescent="0.25">
      <c r="A49" s="7" t="s">
        <v>743</v>
      </c>
      <c r="B49" s="8">
        <v>1</v>
      </c>
    </row>
    <row r="50" spans="1:2" x14ac:dyDescent="0.25">
      <c r="A50" s="7" t="s">
        <v>87</v>
      </c>
      <c r="B50" s="8">
        <v>1</v>
      </c>
    </row>
    <row r="51" spans="1:2" x14ac:dyDescent="0.25">
      <c r="A51" s="7" t="s">
        <v>273</v>
      </c>
      <c r="B51" s="8">
        <v>1</v>
      </c>
    </row>
    <row r="52" spans="1:2" x14ac:dyDescent="0.25">
      <c r="A52" s="7" t="s">
        <v>372</v>
      </c>
      <c r="B52" s="8">
        <v>1</v>
      </c>
    </row>
    <row r="53" spans="1:2" x14ac:dyDescent="0.25">
      <c r="A53" s="7" t="s">
        <v>830</v>
      </c>
      <c r="B53" s="8">
        <v>1</v>
      </c>
    </row>
    <row r="54" spans="1:2" x14ac:dyDescent="0.25">
      <c r="A54" s="7" t="s">
        <v>484</v>
      </c>
      <c r="B54" s="8">
        <v>1</v>
      </c>
    </row>
    <row r="55" spans="1:2" x14ac:dyDescent="0.25">
      <c r="A55" s="7" t="s">
        <v>1010</v>
      </c>
      <c r="B55" s="8">
        <v>1</v>
      </c>
    </row>
    <row r="56" spans="1:2" x14ac:dyDescent="0.25">
      <c r="A56" s="7" t="s">
        <v>1000</v>
      </c>
      <c r="B56" s="8"/>
    </row>
    <row r="57" spans="1:2" x14ac:dyDescent="0.25">
      <c r="A57" s="7" t="s">
        <v>469</v>
      </c>
      <c r="B57" s="8">
        <v>272</v>
      </c>
    </row>
  </sheetData>
  <sortState ref="D4:F10">
    <sortCondition descending="1" ref="E4:E10"/>
  </sortState>
  <pageMargins left="0.7" right="0.7" top="0.78740157499999996" bottom="0.78740157499999996"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55"/>
  <sheetViews>
    <sheetView topLeftCell="A28" zoomScale="90" zoomScaleNormal="90" workbookViewId="0">
      <selection activeCell="A5" sqref="A5"/>
    </sheetView>
  </sheetViews>
  <sheetFormatPr defaultRowHeight="15" x14ac:dyDescent="0.25"/>
  <cols>
    <col min="1" max="1" width="37.5703125" customWidth="1"/>
    <col min="2" max="2" width="15.85546875" bestFit="1" customWidth="1"/>
    <col min="4" max="4" width="35" customWidth="1"/>
    <col min="5" max="5" width="14.28515625" customWidth="1"/>
  </cols>
  <sheetData>
    <row r="2" spans="1:15" ht="15.75" thickBot="1" x14ac:dyDescent="0.3">
      <c r="A2" s="1" t="s">
        <v>954</v>
      </c>
    </row>
    <row r="3" spans="1:15" ht="15.75" thickBot="1" x14ac:dyDescent="0.3">
      <c r="A3" s="69" t="s">
        <v>468</v>
      </c>
      <c r="B3" s="70" t="s">
        <v>481</v>
      </c>
      <c r="D3" s="13" t="s">
        <v>486</v>
      </c>
      <c r="E3" s="13" t="s">
        <v>592</v>
      </c>
      <c r="F3" s="13" t="s">
        <v>485</v>
      </c>
    </row>
    <row r="4" spans="1:15" ht="15.75" thickBot="1" x14ac:dyDescent="0.3">
      <c r="A4" s="71" t="s">
        <v>22</v>
      </c>
      <c r="B4" s="72">
        <v>30</v>
      </c>
      <c r="D4" s="14" t="s">
        <v>518</v>
      </c>
      <c r="E4" s="15">
        <v>90</v>
      </c>
      <c r="F4" s="28">
        <f>E4/E9</f>
        <v>0.61224489795918369</v>
      </c>
    </row>
    <row r="5" spans="1:15" ht="15.75" thickBot="1" x14ac:dyDescent="0.3">
      <c r="A5" s="71" t="s">
        <v>111</v>
      </c>
      <c r="B5" s="72">
        <v>15</v>
      </c>
      <c r="D5" s="14" t="s">
        <v>22</v>
      </c>
      <c r="E5" s="15">
        <f>GETPIVOTDATA("Uložená",$A$3,"Uložená","důtka")</f>
        <v>30</v>
      </c>
      <c r="F5" s="28">
        <f>E5/E9</f>
        <v>0.20408163265306123</v>
      </c>
    </row>
    <row r="6" spans="1:15" ht="15.75" thickBot="1" x14ac:dyDescent="0.3">
      <c r="A6" s="71" t="s">
        <v>39</v>
      </c>
      <c r="B6" s="72">
        <v>13</v>
      </c>
      <c r="D6" s="29" t="s">
        <v>441</v>
      </c>
      <c r="E6" s="15">
        <f>GETPIVOTDATA("Uložená",$A$3,"Uložená","vyslovení nezpůsobilosti k výkonu funkce")</f>
        <v>2</v>
      </c>
      <c r="F6" s="28">
        <f>E6/E9</f>
        <v>1.3605442176870748E-2</v>
      </c>
    </row>
    <row r="7" spans="1:15" ht="15.75" thickBot="1" x14ac:dyDescent="0.3">
      <c r="A7" s="71" t="s">
        <v>100</v>
      </c>
      <c r="B7" s="72">
        <v>7</v>
      </c>
      <c r="D7" s="14" t="s">
        <v>207</v>
      </c>
      <c r="E7" s="15">
        <v>7</v>
      </c>
      <c r="F7" s="28">
        <f>E7/E9</f>
        <v>4.7619047619047616E-2</v>
      </c>
    </row>
    <row r="8" spans="1:15" ht="15.75" thickBot="1" x14ac:dyDescent="0.3">
      <c r="A8" s="71" t="s">
        <v>53</v>
      </c>
      <c r="B8" s="72">
        <v>7</v>
      </c>
      <c r="D8" s="14" t="s">
        <v>590</v>
      </c>
      <c r="E8" s="15">
        <f>GETPIVOTDATA("Uložená",$A$3,"Uložená","upuštění od kár. opatření")+GETPIVOTDATA("Uložená",$A$3,"Uložená","upuštění od kár. opatření (spojeno)")+GETPIVOTDATA("Uložená",$A$3,"Uložená","upuštění od kárného potrestání")+GETPIVOTDATA("Uložená",$A$3,"Uložená","upuštění od uložení kárného opatření")</f>
        <v>18</v>
      </c>
      <c r="F8" s="28">
        <f>E8/E9</f>
        <v>0.12244897959183673</v>
      </c>
    </row>
    <row r="9" spans="1:15" ht="15.75" thickBot="1" x14ac:dyDescent="0.3">
      <c r="A9" s="71" t="s">
        <v>34</v>
      </c>
      <c r="B9" s="72">
        <v>6</v>
      </c>
      <c r="D9" s="30" t="s">
        <v>520</v>
      </c>
      <c r="E9" s="27">
        <f>SUM(E4:E8)</f>
        <v>147</v>
      </c>
      <c r="F9" s="31">
        <f>SUM(F4:F8)</f>
        <v>1</v>
      </c>
      <c r="H9" s="47" t="s">
        <v>633</v>
      </c>
      <c r="I9" s="32"/>
      <c r="J9" s="32"/>
      <c r="K9" s="32"/>
      <c r="L9" s="32"/>
      <c r="M9" s="32"/>
      <c r="N9" s="24"/>
      <c r="O9" s="24"/>
    </row>
    <row r="10" spans="1:15" x14ac:dyDescent="0.25">
      <c r="A10" s="71" t="s">
        <v>71</v>
      </c>
      <c r="B10" s="72">
        <v>5</v>
      </c>
      <c r="F10" s="4"/>
    </row>
    <row r="11" spans="1:15" x14ac:dyDescent="0.25">
      <c r="A11" s="71" t="s">
        <v>115</v>
      </c>
      <c r="B11" s="72">
        <v>4</v>
      </c>
    </row>
    <row r="12" spans="1:15" x14ac:dyDescent="0.25">
      <c r="A12" s="71" t="s">
        <v>217</v>
      </c>
      <c r="B12" s="72">
        <v>4</v>
      </c>
    </row>
    <row r="13" spans="1:15" x14ac:dyDescent="0.25">
      <c r="A13" s="71" t="s">
        <v>484</v>
      </c>
      <c r="B13" s="72">
        <v>3</v>
      </c>
    </row>
    <row r="14" spans="1:15" x14ac:dyDescent="0.25">
      <c r="A14" s="71" t="s">
        <v>72</v>
      </c>
      <c r="B14" s="72">
        <v>3</v>
      </c>
    </row>
    <row r="15" spans="1:15" x14ac:dyDescent="0.25">
      <c r="A15" s="71" t="s">
        <v>665</v>
      </c>
      <c r="B15" s="72">
        <v>3</v>
      </c>
    </row>
    <row r="16" spans="1:15" x14ac:dyDescent="0.25">
      <c r="A16" s="71" t="s">
        <v>141</v>
      </c>
      <c r="B16" s="72">
        <v>3</v>
      </c>
    </row>
    <row r="17" spans="1:4" x14ac:dyDescent="0.25">
      <c r="A17" s="71" t="s">
        <v>64</v>
      </c>
      <c r="B17" s="72">
        <v>3</v>
      </c>
    </row>
    <row r="18" spans="1:4" x14ac:dyDescent="0.25">
      <c r="A18" s="71" t="s">
        <v>819</v>
      </c>
      <c r="B18" s="72">
        <v>2</v>
      </c>
    </row>
    <row r="19" spans="1:4" x14ac:dyDescent="0.25">
      <c r="A19" s="71" t="s">
        <v>989</v>
      </c>
      <c r="B19" s="72">
        <v>2</v>
      </c>
    </row>
    <row r="20" spans="1:4" x14ac:dyDescent="0.25">
      <c r="A20" s="71" t="s">
        <v>955</v>
      </c>
      <c r="B20" s="72">
        <v>2</v>
      </c>
    </row>
    <row r="21" spans="1:4" x14ac:dyDescent="0.25">
      <c r="A21" s="71" t="s">
        <v>107</v>
      </c>
      <c r="B21" s="72">
        <v>2</v>
      </c>
    </row>
    <row r="22" spans="1:4" x14ac:dyDescent="0.25">
      <c r="A22" s="71" t="s">
        <v>1024</v>
      </c>
      <c r="B22" s="72">
        <v>2</v>
      </c>
    </row>
    <row r="23" spans="1:4" x14ac:dyDescent="0.25">
      <c r="A23" s="71" t="s">
        <v>718</v>
      </c>
      <c r="B23" s="72">
        <v>2</v>
      </c>
    </row>
    <row r="24" spans="1:4" x14ac:dyDescent="0.25">
      <c r="A24" s="71" t="s">
        <v>441</v>
      </c>
      <c r="B24" s="72">
        <v>2</v>
      </c>
      <c r="D24" s="9"/>
    </row>
    <row r="25" spans="1:4" x14ac:dyDescent="0.25">
      <c r="A25" s="71" t="s">
        <v>48</v>
      </c>
      <c r="B25" s="72">
        <v>1</v>
      </c>
    </row>
    <row r="26" spans="1:4" x14ac:dyDescent="0.25">
      <c r="A26" s="71" t="s">
        <v>983</v>
      </c>
      <c r="B26" s="72">
        <v>1</v>
      </c>
    </row>
    <row r="27" spans="1:4" x14ac:dyDescent="0.25">
      <c r="A27" s="71" t="s">
        <v>959</v>
      </c>
      <c r="B27" s="72">
        <v>1</v>
      </c>
    </row>
    <row r="28" spans="1:4" x14ac:dyDescent="0.25">
      <c r="A28" s="71" t="s">
        <v>630</v>
      </c>
      <c r="B28" s="72">
        <v>1</v>
      </c>
    </row>
    <row r="29" spans="1:4" x14ac:dyDescent="0.25">
      <c r="A29" s="71" t="s">
        <v>1066</v>
      </c>
      <c r="B29" s="72">
        <v>1</v>
      </c>
    </row>
    <row r="30" spans="1:4" x14ac:dyDescent="0.25">
      <c r="A30" s="71" t="s">
        <v>133</v>
      </c>
      <c r="B30" s="72">
        <v>1</v>
      </c>
    </row>
    <row r="31" spans="1:4" x14ac:dyDescent="0.25">
      <c r="A31" s="71" t="s">
        <v>956</v>
      </c>
      <c r="B31" s="72">
        <v>1</v>
      </c>
    </row>
    <row r="32" spans="1:4" x14ac:dyDescent="0.25">
      <c r="A32" s="71" t="s">
        <v>1113</v>
      </c>
      <c r="B32" s="72">
        <v>1</v>
      </c>
    </row>
    <row r="33" spans="1:4" x14ac:dyDescent="0.25">
      <c r="A33" s="71" t="s">
        <v>269</v>
      </c>
      <c r="B33" s="72">
        <v>1</v>
      </c>
    </row>
    <row r="34" spans="1:4" x14ac:dyDescent="0.25">
      <c r="A34" s="71" t="s">
        <v>447</v>
      </c>
      <c r="B34" s="72">
        <v>1</v>
      </c>
      <c r="D34">
        <f>SUM(B6,B7,B8,B9,B11,B12,B15,B16,B17,B19,B21,B22,B23,B24,B25,B26,B27,B28,B29,B31,B32,B33,B34,B36)</f>
        <v>70</v>
      </c>
    </row>
    <row r="35" spans="1:4" x14ac:dyDescent="0.25">
      <c r="A35" s="71" t="s">
        <v>298</v>
      </c>
      <c r="B35" s="72">
        <v>1</v>
      </c>
    </row>
    <row r="36" spans="1:4" x14ac:dyDescent="0.25">
      <c r="A36" s="71" t="s">
        <v>65</v>
      </c>
      <c r="B36" s="72">
        <v>1</v>
      </c>
    </row>
    <row r="37" spans="1:4" x14ac:dyDescent="0.25">
      <c r="A37" s="71" t="s">
        <v>509</v>
      </c>
      <c r="B37" s="72">
        <v>1</v>
      </c>
    </row>
    <row r="38" spans="1:4" x14ac:dyDescent="0.25">
      <c r="A38" s="71" t="s">
        <v>626</v>
      </c>
      <c r="B38" s="72">
        <v>1</v>
      </c>
    </row>
    <row r="39" spans="1:4" x14ac:dyDescent="0.25">
      <c r="A39" s="71" t="s">
        <v>373</v>
      </c>
      <c r="B39" s="72">
        <v>1</v>
      </c>
    </row>
    <row r="40" spans="1:4" x14ac:dyDescent="0.25">
      <c r="A40" s="71" t="s">
        <v>631</v>
      </c>
      <c r="B40" s="72">
        <v>1</v>
      </c>
    </row>
    <row r="41" spans="1:4" x14ac:dyDescent="0.25">
      <c r="A41" s="71" t="s">
        <v>958</v>
      </c>
      <c r="B41" s="72">
        <v>1</v>
      </c>
    </row>
    <row r="42" spans="1:4" x14ac:dyDescent="0.25">
      <c r="A42" s="71" t="s">
        <v>647</v>
      </c>
      <c r="B42" s="72">
        <v>1</v>
      </c>
    </row>
    <row r="43" spans="1:4" x14ac:dyDescent="0.25">
      <c r="A43" s="71" t="s">
        <v>977</v>
      </c>
      <c r="B43" s="72">
        <v>1</v>
      </c>
    </row>
    <row r="44" spans="1:4" x14ac:dyDescent="0.25">
      <c r="A44" s="71" t="s">
        <v>129</v>
      </c>
      <c r="B44" s="72">
        <v>1</v>
      </c>
    </row>
    <row r="45" spans="1:4" x14ac:dyDescent="0.25">
      <c r="A45" s="71" t="s">
        <v>991</v>
      </c>
      <c r="B45" s="72">
        <v>1</v>
      </c>
    </row>
    <row r="46" spans="1:4" x14ac:dyDescent="0.25">
      <c r="A46" s="71" t="s">
        <v>483</v>
      </c>
      <c r="B46" s="72">
        <v>1</v>
      </c>
    </row>
    <row r="47" spans="1:4" x14ac:dyDescent="0.25">
      <c r="A47" s="71" t="s">
        <v>1016</v>
      </c>
      <c r="B47" s="72">
        <v>1</v>
      </c>
    </row>
    <row r="48" spans="1:4" x14ac:dyDescent="0.25">
      <c r="A48" s="71" t="s">
        <v>747</v>
      </c>
      <c r="B48" s="72">
        <v>1</v>
      </c>
    </row>
    <row r="49" spans="1:2" x14ac:dyDescent="0.25">
      <c r="A49" s="71" t="s">
        <v>1004</v>
      </c>
      <c r="B49" s="72">
        <v>1</v>
      </c>
    </row>
    <row r="50" spans="1:2" x14ac:dyDescent="0.25">
      <c r="A50" s="71" t="s">
        <v>748</v>
      </c>
      <c r="B50" s="72">
        <v>1</v>
      </c>
    </row>
    <row r="51" spans="1:2" x14ac:dyDescent="0.25">
      <c r="A51" s="71" t="s">
        <v>1068</v>
      </c>
      <c r="B51" s="72">
        <v>1</v>
      </c>
    </row>
    <row r="52" spans="1:2" x14ac:dyDescent="0.25">
      <c r="A52" s="71" t="s">
        <v>781</v>
      </c>
      <c r="B52" s="72">
        <v>1</v>
      </c>
    </row>
    <row r="53" spans="1:2" x14ac:dyDescent="0.25">
      <c r="A53" s="71" t="s">
        <v>144</v>
      </c>
      <c r="B53" s="72">
        <v>1</v>
      </c>
    </row>
    <row r="54" spans="1:2" x14ac:dyDescent="0.25">
      <c r="A54" s="71" t="s">
        <v>1000</v>
      </c>
      <c r="B54" s="72"/>
    </row>
    <row r="55" spans="1:2" x14ac:dyDescent="0.25">
      <c r="A55" s="71" t="s">
        <v>469</v>
      </c>
      <c r="B55" s="72">
        <v>149</v>
      </c>
    </row>
  </sheetData>
  <sortState ref="D4:E7">
    <sortCondition descending="1" ref="E4:E7"/>
  </sortState>
  <pageMargins left="0.7" right="0.7" top="0.78740157499999996" bottom="0.78740157499999996"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zoomScale="55" zoomScaleNormal="55" workbookViewId="0">
      <selection activeCell="J25" sqref="J25"/>
    </sheetView>
  </sheetViews>
  <sheetFormatPr defaultRowHeight="15" x14ac:dyDescent="0.25"/>
  <cols>
    <col min="1" max="1" width="181.28515625" customWidth="1"/>
    <col min="2" max="2" width="22.42578125" customWidth="1"/>
    <col min="3" max="3" width="8" customWidth="1"/>
    <col min="4" max="4" width="54.140625" customWidth="1"/>
    <col min="5" max="5" width="20.42578125" customWidth="1"/>
    <col min="6" max="6" width="16.85546875" customWidth="1"/>
  </cols>
  <sheetData>
    <row r="1" spans="1:6" x14ac:dyDescent="0.25">
      <c r="A1" s="6" t="s">
        <v>468</v>
      </c>
      <c r="B1" t="s">
        <v>640</v>
      </c>
      <c r="D1" s="1"/>
      <c r="E1" s="1"/>
      <c r="F1" s="1"/>
    </row>
    <row r="2" spans="1:6" ht="25.5" customHeight="1" x14ac:dyDescent="0.25">
      <c r="A2" s="7" t="s">
        <v>393</v>
      </c>
      <c r="B2" s="8">
        <v>1</v>
      </c>
      <c r="D2" s="1"/>
      <c r="E2" s="1"/>
      <c r="F2" s="1"/>
    </row>
    <row r="3" spans="1:6" ht="29.25" customHeight="1" x14ac:dyDescent="0.25">
      <c r="A3" s="7" t="s">
        <v>381</v>
      </c>
      <c r="B3" s="8">
        <v>1</v>
      </c>
      <c r="D3" s="1"/>
      <c r="E3" s="1"/>
      <c r="F3" s="1"/>
    </row>
    <row r="4" spans="1:6" ht="22.5" customHeight="1" x14ac:dyDescent="0.25">
      <c r="A4" s="7" t="s">
        <v>224</v>
      </c>
      <c r="B4" s="8">
        <v>3</v>
      </c>
      <c r="D4" s="1"/>
      <c r="E4" s="1"/>
      <c r="F4" s="1"/>
    </row>
    <row r="5" spans="1:6" ht="30" customHeight="1" x14ac:dyDescent="0.25">
      <c r="A5" s="7" t="s">
        <v>313</v>
      </c>
      <c r="B5" s="8">
        <v>3</v>
      </c>
      <c r="D5" s="1"/>
      <c r="E5" s="1"/>
      <c r="F5" s="1"/>
    </row>
    <row r="6" spans="1:6" ht="30" customHeight="1" x14ac:dyDescent="0.25">
      <c r="A6" s="7" t="s">
        <v>382</v>
      </c>
      <c r="B6" s="8">
        <v>1</v>
      </c>
      <c r="D6" s="1"/>
      <c r="E6" s="1"/>
      <c r="F6" s="1"/>
    </row>
    <row r="7" spans="1:6" ht="30" customHeight="1" x14ac:dyDescent="0.25">
      <c r="A7" s="7" t="s">
        <v>249</v>
      </c>
      <c r="B7" s="8">
        <v>1</v>
      </c>
      <c r="D7" s="1"/>
      <c r="E7" s="1"/>
      <c r="F7" s="1"/>
    </row>
    <row r="8" spans="1:6" ht="29.25" customHeight="1" x14ac:dyDescent="0.25">
      <c r="A8" s="7" t="s">
        <v>410</v>
      </c>
      <c r="B8" s="8">
        <v>6</v>
      </c>
      <c r="D8" s="1"/>
      <c r="E8" s="1"/>
      <c r="F8" s="1"/>
    </row>
    <row r="9" spans="1:6" ht="23.25" customHeight="1" x14ac:dyDescent="0.25">
      <c r="A9" s="7" t="s">
        <v>60</v>
      </c>
      <c r="B9" s="8">
        <v>1</v>
      </c>
    </row>
    <row r="10" spans="1:6" ht="27" customHeight="1" x14ac:dyDescent="0.25">
      <c r="A10" s="7" t="s">
        <v>29</v>
      </c>
      <c r="B10" s="8">
        <v>9</v>
      </c>
    </row>
    <row r="11" spans="1:6" ht="25.5" customHeight="1" x14ac:dyDescent="0.25">
      <c r="A11" s="7" t="s">
        <v>497</v>
      </c>
      <c r="B11" s="8">
        <v>1</v>
      </c>
    </row>
    <row r="12" spans="1:6" ht="23.25" customHeight="1" x14ac:dyDescent="0.25">
      <c r="A12" s="7" t="s">
        <v>1000</v>
      </c>
      <c r="B12" s="8"/>
    </row>
    <row r="13" spans="1:6" ht="25.5" customHeight="1" x14ac:dyDescent="0.25">
      <c r="A13" s="7" t="s">
        <v>721</v>
      </c>
      <c r="B13" s="8">
        <v>1</v>
      </c>
    </row>
    <row r="14" spans="1:6" ht="22.5" customHeight="1" x14ac:dyDescent="0.25">
      <c r="A14" s="7" t="s">
        <v>720</v>
      </c>
      <c r="B14" s="8">
        <v>1</v>
      </c>
    </row>
    <row r="15" spans="1:6" ht="21.75" customHeight="1" x14ac:dyDescent="0.25">
      <c r="A15" s="7" t="s">
        <v>722</v>
      </c>
      <c r="B15" s="8">
        <v>2</v>
      </c>
    </row>
    <row r="16" spans="1:6" ht="18.75" customHeight="1" x14ac:dyDescent="0.25">
      <c r="A16" s="7" t="s">
        <v>723</v>
      </c>
      <c r="B16" s="8">
        <v>1</v>
      </c>
    </row>
    <row r="17" spans="1:3" x14ac:dyDescent="0.25">
      <c r="A17" s="7" t="s">
        <v>744</v>
      </c>
      <c r="B17" s="8">
        <v>1</v>
      </c>
    </row>
    <row r="18" spans="1:3" x14ac:dyDescent="0.25">
      <c r="A18" s="7" t="s">
        <v>469</v>
      </c>
      <c r="B18" s="8">
        <v>33</v>
      </c>
    </row>
    <row r="20" spans="1:3" ht="15.75" thickBot="1" x14ac:dyDescent="0.3"/>
    <row r="21" spans="1:3" ht="27.75" customHeight="1" thickBot="1" x14ac:dyDescent="0.3">
      <c r="A21" s="33" t="s">
        <v>553</v>
      </c>
      <c r="B21" s="33" t="s">
        <v>516</v>
      </c>
      <c r="C21" s="33" t="s">
        <v>485</v>
      </c>
    </row>
    <row r="22" spans="1:3" ht="25.5" customHeight="1" thickBot="1" x14ac:dyDescent="0.3">
      <c r="A22" s="35" t="s">
        <v>29</v>
      </c>
      <c r="B22" s="36">
        <f>GETPIVOTDATA("Důvod zpětvzetí",$A$1,"Důvod zpětvzetí","snížení stavu neskončených věcí a zvýšení pracovního nasazení")</f>
        <v>9</v>
      </c>
      <c r="C22" s="18">
        <f>B22/B32</f>
        <v>0.36</v>
      </c>
    </row>
    <row r="23" spans="1:3" ht="29.25" customHeight="1" thickBot="1" x14ac:dyDescent="0.3">
      <c r="A23" s="37" t="s">
        <v>554</v>
      </c>
      <c r="B23" s="36">
        <f>SUM(B6,B5)</f>
        <v>4</v>
      </c>
      <c r="C23" s="18">
        <f>B23/B32</f>
        <v>0.16</v>
      </c>
    </row>
    <row r="24" spans="1:3" ht="26.25" customHeight="1" thickBot="1" x14ac:dyDescent="0.3">
      <c r="A24" s="37" t="s">
        <v>555</v>
      </c>
      <c r="B24" s="36">
        <f>GETPIVOTDATA("Důvod zpětvzetí",$A$1,"Důvod zpětvzetí","kárně obviněná rezignuje na funkci soudce")</f>
        <v>3</v>
      </c>
      <c r="C24" s="18">
        <f>B24/B32</f>
        <v>0.12</v>
      </c>
    </row>
    <row r="25" spans="1:3" s="1" customFormat="1" ht="26.25" customHeight="1" thickBot="1" x14ac:dyDescent="0.3">
      <c r="A25" s="37" t="s">
        <v>722</v>
      </c>
      <c r="B25" s="36">
        <f>GETPIVOTDATA("Důvod zpětvzetí",$A$1,"Důvod zpětvzetí","rezignace soudce")</f>
        <v>2</v>
      </c>
      <c r="C25" s="18">
        <f>B25/B32</f>
        <v>0.08</v>
      </c>
    </row>
    <row r="26" spans="1:3" ht="26.25" customHeight="1" thickBot="1" x14ac:dyDescent="0.3">
      <c r="A26" s="37" t="s">
        <v>556</v>
      </c>
      <c r="B26" s="36">
        <f>SUM(B3,B2)</f>
        <v>2</v>
      </c>
      <c r="C26" s="18">
        <f>B26/B32</f>
        <v>0.08</v>
      </c>
    </row>
    <row r="27" spans="1:3" ht="26.25" customHeight="1" thickBot="1" x14ac:dyDescent="0.3">
      <c r="A27" s="37" t="s">
        <v>641</v>
      </c>
      <c r="B27" s="36">
        <f>B9</f>
        <v>1</v>
      </c>
      <c r="C27" s="25">
        <f>B27/B32</f>
        <v>0.04</v>
      </c>
    </row>
    <row r="28" spans="1:3" ht="27" customHeight="1" thickBot="1" x14ac:dyDescent="0.3">
      <c r="A28" s="37" t="s">
        <v>642</v>
      </c>
      <c r="B28" s="36">
        <v>1</v>
      </c>
      <c r="C28" s="38">
        <f>B28/B32</f>
        <v>0.04</v>
      </c>
    </row>
    <row r="29" spans="1:3" s="1" customFormat="1" ht="27" customHeight="1" thickBot="1" x14ac:dyDescent="0.3">
      <c r="A29" s="37" t="s">
        <v>720</v>
      </c>
      <c r="B29" s="36">
        <f>GETPIVOTDATA("Důvod zpětvzetí",$A$1,"Důvod zpětvzetí","uplynutí subjektivní lhůty k podání návrhu na zahájení kárného řízení")</f>
        <v>1</v>
      </c>
      <c r="C29" s="38">
        <f>B29/B32</f>
        <v>0.04</v>
      </c>
    </row>
    <row r="30" spans="1:3" s="1" customFormat="1" ht="27" customHeight="1" thickBot="1" x14ac:dyDescent="0.3">
      <c r="A30" s="37" t="s">
        <v>724</v>
      </c>
      <c r="B30" s="36">
        <f>GETPIVOTDATA("Důvod zpětvzetí",$A$1,"Důvod zpětvzetí","navrhovatel vycházel z nálezu ÚS sp. zn. I. ÚS 794/2016")</f>
        <v>1</v>
      </c>
      <c r="C30" s="38">
        <f>B30/B32</f>
        <v>0.04</v>
      </c>
    </row>
    <row r="31" spans="1:3" s="1" customFormat="1" ht="27" customHeight="1" thickBot="1" x14ac:dyDescent="0.3">
      <c r="A31" s="37" t="s">
        <v>725</v>
      </c>
      <c r="B31" s="36">
        <f>GETPIVOTDATA("Důvod zpětvzetí",$A$1,"Důvod zpětvzetí","návrh ohledně skutku ad 3. byl při ústním jednání vzat zpět pro svou menší závažnost a osobní charakter ")</f>
        <v>1</v>
      </c>
      <c r="C31" s="38">
        <f>B31/B32</f>
        <v>0.04</v>
      </c>
    </row>
    <row r="32" spans="1:3" ht="31.5" customHeight="1" thickBot="1" x14ac:dyDescent="0.3">
      <c r="A32" s="16" t="s">
        <v>520</v>
      </c>
      <c r="B32" s="34">
        <f>SUM(B22:B31)</f>
        <v>25</v>
      </c>
      <c r="C32" s="19">
        <f>SUM(C22:C31)</f>
        <v>1</v>
      </c>
    </row>
  </sheetData>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09"/>
  <sheetViews>
    <sheetView topLeftCell="A97" workbookViewId="0">
      <selection activeCell="A59" sqref="A59"/>
    </sheetView>
  </sheetViews>
  <sheetFormatPr defaultRowHeight="15" x14ac:dyDescent="0.25"/>
  <cols>
    <col min="1" max="1" width="255.7109375" bestFit="1" customWidth="1"/>
    <col min="2" max="2" width="20" bestFit="1" customWidth="1"/>
  </cols>
  <sheetData>
    <row r="3" spans="1:2" x14ac:dyDescent="0.25">
      <c r="A3" s="6" t="s">
        <v>468</v>
      </c>
      <c r="B3" t="s">
        <v>986</v>
      </c>
    </row>
    <row r="4" spans="1:2" x14ac:dyDescent="0.25">
      <c r="A4" s="7" t="s">
        <v>932</v>
      </c>
      <c r="B4" s="8">
        <v>1</v>
      </c>
    </row>
    <row r="5" spans="1:2" x14ac:dyDescent="0.25">
      <c r="A5" s="7" t="s">
        <v>96</v>
      </c>
      <c r="B5" s="8">
        <v>1</v>
      </c>
    </row>
    <row r="6" spans="1:2" x14ac:dyDescent="0.25">
      <c r="A6" s="7" t="s">
        <v>785</v>
      </c>
      <c r="B6" s="8">
        <v>1</v>
      </c>
    </row>
    <row r="7" spans="1:2" x14ac:dyDescent="0.25">
      <c r="A7" s="7" t="s">
        <v>786</v>
      </c>
      <c r="B7" s="8">
        <v>1</v>
      </c>
    </row>
    <row r="8" spans="1:2" x14ac:dyDescent="0.25">
      <c r="A8" s="7" t="s">
        <v>948</v>
      </c>
      <c r="B8" s="8">
        <v>1</v>
      </c>
    </row>
    <row r="9" spans="1:2" x14ac:dyDescent="0.25">
      <c r="A9" s="7" t="s">
        <v>845</v>
      </c>
      <c r="B9" s="8">
        <v>1</v>
      </c>
    </row>
    <row r="10" spans="1:2" x14ac:dyDescent="0.25">
      <c r="A10" s="7" t="s">
        <v>376</v>
      </c>
      <c r="B10" s="8">
        <v>1</v>
      </c>
    </row>
    <row r="11" spans="1:2" x14ac:dyDescent="0.25">
      <c r="A11" s="7" t="s">
        <v>354</v>
      </c>
      <c r="B11" s="8">
        <v>1</v>
      </c>
    </row>
    <row r="12" spans="1:2" x14ac:dyDescent="0.25">
      <c r="A12" s="7" t="s">
        <v>58</v>
      </c>
      <c r="B12" s="8">
        <v>1</v>
      </c>
    </row>
    <row r="13" spans="1:2" x14ac:dyDescent="0.25">
      <c r="A13" s="7" t="s">
        <v>431</v>
      </c>
      <c r="B13" s="8">
        <v>1</v>
      </c>
    </row>
    <row r="14" spans="1:2" x14ac:dyDescent="0.25">
      <c r="A14" s="7" t="s">
        <v>342</v>
      </c>
      <c r="B14" s="8">
        <v>1</v>
      </c>
    </row>
    <row r="15" spans="1:2" x14ac:dyDescent="0.25">
      <c r="A15" s="7" t="s">
        <v>662</v>
      </c>
      <c r="B15" s="8">
        <v>1</v>
      </c>
    </row>
    <row r="16" spans="1:2" x14ac:dyDescent="0.25">
      <c r="A16" s="7" t="s">
        <v>244</v>
      </c>
      <c r="B16" s="8">
        <v>1</v>
      </c>
    </row>
    <row r="17" spans="1:2" x14ac:dyDescent="0.25">
      <c r="A17" s="7" t="s">
        <v>371</v>
      </c>
      <c r="B17" s="8">
        <v>1</v>
      </c>
    </row>
    <row r="18" spans="1:2" x14ac:dyDescent="0.25">
      <c r="A18" s="7" t="s">
        <v>143</v>
      </c>
      <c r="B18" s="8">
        <v>1</v>
      </c>
    </row>
    <row r="19" spans="1:2" x14ac:dyDescent="0.25">
      <c r="A19" s="7" t="s">
        <v>437</v>
      </c>
      <c r="B19" s="8">
        <v>1</v>
      </c>
    </row>
    <row r="20" spans="1:2" x14ac:dyDescent="0.25">
      <c r="A20" s="7" t="s">
        <v>150</v>
      </c>
      <c r="B20" s="8">
        <v>1</v>
      </c>
    </row>
    <row r="21" spans="1:2" x14ac:dyDescent="0.25">
      <c r="A21" s="7" t="s">
        <v>364</v>
      </c>
      <c r="B21" s="8">
        <v>2</v>
      </c>
    </row>
    <row r="22" spans="1:2" x14ac:dyDescent="0.25">
      <c r="A22" s="7" t="s">
        <v>359</v>
      </c>
      <c r="B22" s="8">
        <v>9</v>
      </c>
    </row>
    <row r="23" spans="1:2" x14ac:dyDescent="0.25">
      <c r="A23" s="7" t="s">
        <v>668</v>
      </c>
      <c r="B23" s="8">
        <v>1</v>
      </c>
    </row>
    <row r="24" spans="1:2" x14ac:dyDescent="0.25">
      <c r="A24" s="7" t="s">
        <v>75</v>
      </c>
      <c r="B24" s="8">
        <v>1</v>
      </c>
    </row>
    <row r="25" spans="1:2" x14ac:dyDescent="0.25">
      <c r="A25" s="7" t="s">
        <v>362</v>
      </c>
      <c r="B25" s="8">
        <v>1</v>
      </c>
    </row>
    <row r="26" spans="1:2" x14ac:dyDescent="0.25">
      <c r="A26" s="7" t="s">
        <v>542</v>
      </c>
      <c r="B26" s="8">
        <v>1</v>
      </c>
    </row>
    <row r="27" spans="1:2" x14ac:dyDescent="0.25">
      <c r="A27" s="7" t="s">
        <v>797</v>
      </c>
      <c r="B27" s="8">
        <v>1</v>
      </c>
    </row>
    <row r="28" spans="1:2" x14ac:dyDescent="0.25">
      <c r="A28" s="7" t="s">
        <v>378</v>
      </c>
      <c r="B28" s="8">
        <v>1</v>
      </c>
    </row>
    <row r="29" spans="1:2" x14ac:dyDescent="0.25">
      <c r="A29" s="7" t="s">
        <v>690</v>
      </c>
      <c r="B29" s="8">
        <v>1</v>
      </c>
    </row>
    <row r="30" spans="1:2" x14ac:dyDescent="0.25">
      <c r="A30" s="7" t="s">
        <v>183</v>
      </c>
      <c r="B30" s="8">
        <v>1</v>
      </c>
    </row>
    <row r="31" spans="1:2" x14ac:dyDescent="0.25">
      <c r="A31" s="7" t="s">
        <v>257</v>
      </c>
      <c r="B31" s="8">
        <v>1</v>
      </c>
    </row>
    <row r="32" spans="1:2" x14ac:dyDescent="0.25">
      <c r="A32" s="7" t="s">
        <v>99</v>
      </c>
      <c r="B32" s="8">
        <v>1</v>
      </c>
    </row>
    <row r="33" spans="1:2" x14ac:dyDescent="0.25">
      <c r="A33" s="7" t="s">
        <v>68</v>
      </c>
      <c r="B33" s="8">
        <v>1</v>
      </c>
    </row>
    <row r="34" spans="1:2" x14ac:dyDescent="0.25">
      <c r="A34" s="7" t="s">
        <v>926</v>
      </c>
      <c r="B34" s="8">
        <v>1</v>
      </c>
    </row>
    <row r="35" spans="1:2" x14ac:dyDescent="0.25">
      <c r="A35" s="7" t="s">
        <v>584</v>
      </c>
      <c r="B35" s="8">
        <v>1</v>
      </c>
    </row>
    <row r="36" spans="1:2" x14ac:dyDescent="0.25">
      <c r="A36" s="7" t="s">
        <v>585</v>
      </c>
      <c r="B36" s="8">
        <v>1</v>
      </c>
    </row>
    <row r="37" spans="1:2" x14ac:dyDescent="0.25">
      <c r="A37" s="7" t="s">
        <v>276</v>
      </c>
      <c r="B37" s="8">
        <v>1</v>
      </c>
    </row>
    <row r="38" spans="1:2" x14ac:dyDescent="0.25">
      <c r="A38" s="7" t="s">
        <v>789</v>
      </c>
      <c r="B38" s="8">
        <v>1</v>
      </c>
    </row>
    <row r="39" spans="1:2" x14ac:dyDescent="0.25">
      <c r="A39" s="7" t="s">
        <v>701</v>
      </c>
      <c r="B39" s="8">
        <v>1</v>
      </c>
    </row>
    <row r="40" spans="1:2" x14ac:dyDescent="0.25">
      <c r="A40" s="7" t="s">
        <v>478</v>
      </c>
      <c r="B40" s="8">
        <v>1</v>
      </c>
    </row>
    <row r="41" spans="1:2" x14ac:dyDescent="0.25">
      <c r="A41" s="7" t="s">
        <v>356</v>
      </c>
      <c r="B41" s="8">
        <v>1</v>
      </c>
    </row>
    <row r="42" spans="1:2" x14ac:dyDescent="0.25">
      <c r="A42" s="7" t="s">
        <v>737</v>
      </c>
      <c r="B42" s="8">
        <v>2</v>
      </c>
    </row>
    <row r="43" spans="1:2" x14ac:dyDescent="0.25">
      <c r="A43" s="7" t="s">
        <v>163</v>
      </c>
      <c r="B43" s="8">
        <v>1</v>
      </c>
    </row>
    <row r="44" spans="1:2" x14ac:dyDescent="0.25">
      <c r="A44" s="7" t="s">
        <v>279</v>
      </c>
      <c r="B44" s="8">
        <v>1</v>
      </c>
    </row>
    <row r="45" spans="1:2" x14ac:dyDescent="0.25">
      <c r="A45" s="7" t="s">
        <v>688</v>
      </c>
      <c r="B45" s="8">
        <v>1</v>
      </c>
    </row>
    <row r="46" spans="1:2" x14ac:dyDescent="0.25">
      <c r="A46" s="7" t="s">
        <v>833</v>
      </c>
      <c r="B46" s="8">
        <v>1</v>
      </c>
    </row>
    <row r="47" spans="1:2" x14ac:dyDescent="0.25">
      <c r="A47" s="7" t="s">
        <v>508</v>
      </c>
      <c r="B47" s="8">
        <v>3</v>
      </c>
    </row>
    <row r="48" spans="1:2" x14ac:dyDescent="0.25">
      <c r="A48" s="7" t="s">
        <v>910</v>
      </c>
      <c r="B48" s="8">
        <v>1</v>
      </c>
    </row>
    <row r="49" spans="1:2" x14ac:dyDescent="0.25">
      <c r="A49" s="7" t="s">
        <v>834</v>
      </c>
      <c r="B49" s="8">
        <v>1</v>
      </c>
    </row>
    <row r="50" spans="1:2" x14ac:dyDescent="0.25">
      <c r="A50" s="7" t="s">
        <v>617</v>
      </c>
      <c r="B50" s="8">
        <v>1</v>
      </c>
    </row>
    <row r="51" spans="1:2" x14ac:dyDescent="0.25">
      <c r="A51" s="7" t="s">
        <v>106</v>
      </c>
      <c r="B51" s="8">
        <v>1</v>
      </c>
    </row>
    <row r="52" spans="1:2" x14ac:dyDescent="0.25">
      <c r="A52" s="7" t="s">
        <v>254</v>
      </c>
      <c r="B52" s="8">
        <v>1</v>
      </c>
    </row>
    <row r="53" spans="1:2" x14ac:dyDescent="0.25">
      <c r="A53" s="7" t="s">
        <v>661</v>
      </c>
      <c r="B53" s="8">
        <v>1</v>
      </c>
    </row>
    <row r="54" spans="1:2" x14ac:dyDescent="0.25">
      <c r="A54" s="7" t="s">
        <v>252</v>
      </c>
      <c r="B54" s="8">
        <v>1</v>
      </c>
    </row>
    <row r="55" spans="1:2" x14ac:dyDescent="0.25">
      <c r="A55" s="7" t="s">
        <v>664</v>
      </c>
      <c r="B55" s="8">
        <v>1</v>
      </c>
    </row>
    <row r="56" spans="1:2" x14ac:dyDescent="0.25">
      <c r="A56" s="7" t="s">
        <v>794</v>
      </c>
      <c r="B56" s="8">
        <v>1</v>
      </c>
    </row>
    <row r="57" spans="1:2" x14ac:dyDescent="0.25">
      <c r="A57" s="7" t="s">
        <v>132</v>
      </c>
      <c r="B57" s="8">
        <v>2</v>
      </c>
    </row>
    <row r="58" spans="1:2" x14ac:dyDescent="0.25">
      <c r="A58" s="7" t="s">
        <v>335</v>
      </c>
      <c r="B58" s="8">
        <v>1</v>
      </c>
    </row>
    <row r="59" spans="1:2" x14ac:dyDescent="0.25">
      <c r="A59" s="7" t="s">
        <v>122</v>
      </c>
      <c r="B59" s="8">
        <v>1</v>
      </c>
    </row>
    <row r="60" spans="1:2" x14ac:dyDescent="0.25">
      <c r="A60" s="7" t="s">
        <v>114</v>
      </c>
      <c r="B60" s="8">
        <v>2</v>
      </c>
    </row>
    <row r="61" spans="1:2" x14ac:dyDescent="0.25">
      <c r="A61" s="7" t="s">
        <v>695</v>
      </c>
      <c r="B61" s="8">
        <v>1</v>
      </c>
    </row>
    <row r="62" spans="1:2" x14ac:dyDescent="0.25">
      <c r="A62" s="7" t="s">
        <v>502</v>
      </c>
      <c r="B62" s="8">
        <v>1</v>
      </c>
    </row>
    <row r="63" spans="1:2" x14ac:dyDescent="0.25">
      <c r="A63" s="7" t="s">
        <v>401</v>
      </c>
      <c r="B63" s="8">
        <v>1</v>
      </c>
    </row>
    <row r="64" spans="1:2" x14ac:dyDescent="0.25">
      <c r="A64" s="7" t="s">
        <v>202</v>
      </c>
      <c r="B64" s="8">
        <v>1</v>
      </c>
    </row>
    <row r="65" spans="1:2" x14ac:dyDescent="0.25">
      <c r="A65" s="7" t="s">
        <v>80</v>
      </c>
      <c r="B65" s="8">
        <v>1</v>
      </c>
    </row>
    <row r="66" spans="1:2" x14ac:dyDescent="0.25">
      <c r="A66" s="7" t="s">
        <v>586</v>
      </c>
      <c r="B66" s="8">
        <v>1</v>
      </c>
    </row>
    <row r="67" spans="1:2" x14ac:dyDescent="0.25">
      <c r="A67" s="7" t="s">
        <v>220</v>
      </c>
      <c r="B67" s="8">
        <v>1</v>
      </c>
    </row>
    <row r="68" spans="1:2" x14ac:dyDescent="0.25">
      <c r="A68" s="7" t="s">
        <v>938</v>
      </c>
      <c r="B68" s="8">
        <v>1</v>
      </c>
    </row>
    <row r="69" spans="1:2" x14ac:dyDescent="0.25">
      <c r="A69" s="7" t="s">
        <v>263</v>
      </c>
      <c r="B69" s="8">
        <v>1</v>
      </c>
    </row>
    <row r="70" spans="1:2" x14ac:dyDescent="0.25">
      <c r="A70" s="7" t="s">
        <v>452</v>
      </c>
      <c r="B70" s="8">
        <v>1</v>
      </c>
    </row>
    <row r="71" spans="1:2" x14ac:dyDescent="0.25">
      <c r="A71" s="7" t="s">
        <v>191</v>
      </c>
      <c r="B71" s="8">
        <v>1</v>
      </c>
    </row>
    <row r="72" spans="1:2" x14ac:dyDescent="0.25">
      <c r="A72" s="7" t="s">
        <v>186</v>
      </c>
      <c r="B72" s="8">
        <v>1</v>
      </c>
    </row>
    <row r="73" spans="1:2" x14ac:dyDescent="0.25">
      <c r="A73" s="7" t="s">
        <v>511</v>
      </c>
      <c r="B73" s="8">
        <v>1</v>
      </c>
    </row>
    <row r="74" spans="1:2" x14ac:dyDescent="0.25">
      <c r="A74" s="7" t="s">
        <v>623</v>
      </c>
      <c r="B74" s="8">
        <v>1</v>
      </c>
    </row>
    <row r="75" spans="1:2" x14ac:dyDescent="0.25">
      <c r="A75" s="7" t="s">
        <v>656</v>
      </c>
      <c r="B75" s="8">
        <v>1</v>
      </c>
    </row>
    <row r="76" spans="1:2" x14ac:dyDescent="0.25">
      <c r="A76" s="7" t="s">
        <v>189</v>
      </c>
      <c r="B76" s="8">
        <v>1</v>
      </c>
    </row>
    <row r="77" spans="1:2" x14ac:dyDescent="0.25">
      <c r="A77" s="7" t="s">
        <v>26</v>
      </c>
      <c r="B77" s="8">
        <v>1</v>
      </c>
    </row>
    <row r="78" spans="1:2" x14ac:dyDescent="0.25">
      <c r="A78" s="7" t="s">
        <v>32</v>
      </c>
      <c r="B78" s="8">
        <v>1</v>
      </c>
    </row>
    <row r="79" spans="1:2" x14ac:dyDescent="0.25">
      <c r="A79" s="7" t="s">
        <v>38</v>
      </c>
      <c r="B79" s="8">
        <v>1</v>
      </c>
    </row>
    <row r="80" spans="1:2" x14ac:dyDescent="0.25">
      <c r="A80" s="7" t="s">
        <v>83</v>
      </c>
      <c r="B80" s="8">
        <v>1</v>
      </c>
    </row>
    <row r="81" spans="1:2" x14ac:dyDescent="0.25">
      <c r="A81" s="7" t="s">
        <v>63</v>
      </c>
      <c r="B81" s="8">
        <v>1</v>
      </c>
    </row>
    <row r="82" spans="1:2" x14ac:dyDescent="0.25">
      <c r="A82" s="7" t="s">
        <v>18</v>
      </c>
      <c r="B82" s="8">
        <v>1</v>
      </c>
    </row>
    <row r="83" spans="1:2" x14ac:dyDescent="0.25">
      <c r="A83" s="7" t="s">
        <v>90</v>
      </c>
      <c r="B83" s="8">
        <v>1</v>
      </c>
    </row>
    <row r="84" spans="1:2" x14ac:dyDescent="0.25">
      <c r="A84" s="7" t="s">
        <v>51</v>
      </c>
      <c r="B84" s="8">
        <v>1</v>
      </c>
    </row>
    <row r="85" spans="1:2" x14ac:dyDescent="0.25">
      <c r="A85" s="7" t="s">
        <v>47</v>
      </c>
      <c r="B85" s="8">
        <v>1</v>
      </c>
    </row>
    <row r="86" spans="1:2" x14ac:dyDescent="0.25">
      <c r="A86" s="7" t="s">
        <v>979</v>
      </c>
      <c r="B86" s="8">
        <v>1</v>
      </c>
    </row>
    <row r="87" spans="1:2" x14ac:dyDescent="0.25">
      <c r="A87" s="7" t="s">
        <v>829</v>
      </c>
      <c r="B87" s="8">
        <v>1</v>
      </c>
    </row>
    <row r="88" spans="1:2" x14ac:dyDescent="0.25">
      <c r="A88" s="7" t="s">
        <v>172</v>
      </c>
      <c r="B88" s="8">
        <v>1</v>
      </c>
    </row>
    <row r="89" spans="1:2" x14ac:dyDescent="0.25">
      <c r="A89" s="7" t="s">
        <v>178</v>
      </c>
      <c r="B89" s="8">
        <v>1</v>
      </c>
    </row>
    <row r="90" spans="1:2" x14ac:dyDescent="0.25">
      <c r="A90" s="7" t="s">
        <v>170</v>
      </c>
      <c r="B90" s="8">
        <v>1</v>
      </c>
    </row>
    <row r="91" spans="1:2" x14ac:dyDescent="0.25">
      <c r="A91" s="7" t="s">
        <v>180</v>
      </c>
      <c r="B91" s="8">
        <v>1</v>
      </c>
    </row>
    <row r="92" spans="1:2" x14ac:dyDescent="0.25">
      <c r="A92" s="7" t="s">
        <v>174</v>
      </c>
      <c r="B92" s="8">
        <v>1</v>
      </c>
    </row>
    <row r="93" spans="1:2" x14ac:dyDescent="0.25">
      <c r="A93" s="7" t="s">
        <v>166</v>
      </c>
      <c r="B93" s="8">
        <v>1</v>
      </c>
    </row>
    <row r="94" spans="1:2" x14ac:dyDescent="0.25">
      <c r="A94" s="7" t="s">
        <v>831</v>
      </c>
      <c r="B94" s="8">
        <v>1</v>
      </c>
    </row>
    <row r="95" spans="1:2" x14ac:dyDescent="0.25">
      <c r="A95" s="7" t="s">
        <v>77</v>
      </c>
      <c r="B95" s="8">
        <v>1</v>
      </c>
    </row>
    <row r="96" spans="1:2" x14ac:dyDescent="0.25">
      <c r="A96" s="7" t="s">
        <v>435</v>
      </c>
      <c r="B96" s="8">
        <v>1</v>
      </c>
    </row>
    <row r="97" spans="1:2" x14ac:dyDescent="0.25">
      <c r="A97" s="7" t="s">
        <v>438</v>
      </c>
      <c r="B97" s="8">
        <v>1</v>
      </c>
    </row>
    <row r="98" spans="1:2" x14ac:dyDescent="0.25">
      <c r="A98" s="7" t="s">
        <v>510</v>
      </c>
      <c r="B98" s="8">
        <v>1</v>
      </c>
    </row>
    <row r="99" spans="1:2" x14ac:dyDescent="0.25">
      <c r="A99" s="7" t="s">
        <v>456</v>
      </c>
      <c r="B99" s="8">
        <v>1</v>
      </c>
    </row>
    <row r="100" spans="1:2" x14ac:dyDescent="0.25">
      <c r="A100" s="7" t="s">
        <v>440</v>
      </c>
      <c r="B100" s="8">
        <v>1</v>
      </c>
    </row>
    <row r="101" spans="1:2" x14ac:dyDescent="0.25">
      <c r="A101" s="7" t="s">
        <v>475</v>
      </c>
      <c r="B101" s="8">
        <v>1</v>
      </c>
    </row>
    <row r="102" spans="1:2" x14ac:dyDescent="0.25">
      <c r="A102" s="7" t="s">
        <v>436</v>
      </c>
      <c r="B102" s="8">
        <v>2</v>
      </c>
    </row>
    <row r="103" spans="1:2" x14ac:dyDescent="0.25">
      <c r="A103" s="7" t="s">
        <v>433</v>
      </c>
      <c r="B103" s="8">
        <v>1</v>
      </c>
    </row>
    <row r="104" spans="1:2" x14ac:dyDescent="0.25">
      <c r="A104" s="7" t="s">
        <v>928</v>
      </c>
      <c r="B104" s="8">
        <v>1</v>
      </c>
    </row>
    <row r="105" spans="1:2" x14ac:dyDescent="0.25">
      <c r="A105" s="7" t="s">
        <v>385</v>
      </c>
      <c r="B105" s="8">
        <v>1</v>
      </c>
    </row>
    <row r="106" spans="1:2" x14ac:dyDescent="0.25">
      <c r="A106" s="7" t="s">
        <v>547</v>
      </c>
      <c r="B106" s="8">
        <v>1</v>
      </c>
    </row>
    <row r="107" spans="1:2" x14ac:dyDescent="0.25">
      <c r="A107" s="7" t="s">
        <v>799</v>
      </c>
      <c r="B107" s="8">
        <v>1</v>
      </c>
    </row>
    <row r="108" spans="1:2" x14ac:dyDescent="0.25">
      <c r="A108" s="7" t="s">
        <v>939</v>
      </c>
      <c r="B108" s="8">
        <v>1</v>
      </c>
    </row>
    <row r="109" spans="1:2" x14ac:dyDescent="0.25">
      <c r="A109" s="7" t="s">
        <v>469</v>
      </c>
      <c r="B109" s="8">
        <v>120</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36C5748CAB2224BB4330ED41D2AAADA" ma:contentTypeVersion="0" ma:contentTypeDescription="Vytvoří nový dokument" ma:contentTypeScope="" ma:versionID="4ee5e5a73cdcc1d8f19d90c85a5a1201">
  <xsd:schema xmlns:xsd="http://www.w3.org/2001/XMLSchema" xmlns:xs="http://www.w3.org/2001/XMLSchema" xmlns:p="http://schemas.microsoft.com/office/2006/metadata/properties" targetNamespace="http://schemas.microsoft.com/office/2006/metadata/properties" ma:root="true" ma:fieldsID="2ecb93c72f33e94aa0d8973920a8bbe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C1CA9A-D8D4-4E4D-9C50-111A2690EDB0}">
  <ds:schemaRefs>
    <ds:schemaRef ds:uri="http://schemas.microsoft.com/sharepoint/v3/contenttype/forms"/>
  </ds:schemaRefs>
</ds:datastoreItem>
</file>

<file path=customXml/itemProps2.xml><?xml version="1.0" encoding="utf-8"?>
<ds:datastoreItem xmlns:ds="http://schemas.openxmlformats.org/officeDocument/2006/customXml" ds:itemID="{DCCEFB4B-58DE-4914-B323-AD8CC49B156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828934A-9F6E-4D56-8ACF-3E8B3F461F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1</vt:i4>
      </vt:variant>
    </vt:vector>
  </HeadingPairs>
  <TitlesOfParts>
    <vt:vector size="9" baseType="lpstr">
      <vt:lpstr>Přehled</vt:lpstr>
      <vt:lpstr>kární žalobci</vt:lpstr>
      <vt:lpstr>Výsledek kárného řízení</vt:lpstr>
      <vt:lpstr>Důvody zastavení</vt:lpstr>
      <vt:lpstr>Navrhovaná sankce</vt:lpstr>
      <vt:lpstr>Uložená sankce</vt:lpstr>
      <vt:lpstr>Důvody zpětvzetí</vt:lpstr>
      <vt:lpstr>Průtahy</vt:lpstr>
      <vt:lpstr>Přehled!Oblast_tisku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walach</dc:creator>
  <cp:lastModifiedBy>Dostálová Sylva Bc.</cp:lastModifiedBy>
  <cp:lastPrinted>2015-01-13T12:24:35Z</cp:lastPrinted>
  <dcterms:created xsi:type="dcterms:W3CDTF">2012-07-10T10:45:51Z</dcterms:created>
  <dcterms:modified xsi:type="dcterms:W3CDTF">2022-08-22T08:48:07Z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0x010100936C5748CAB2224BB4330ED41D2AAADA</vt:lpwstr>
  </property>
</Properties>
</file>